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Sheet1!$A$1:$L$43</definedName>
  </definedNames>
  <calcPr calcId="145621"/>
</workbook>
</file>

<file path=xl/calcChain.xml><?xml version="1.0" encoding="utf-8"?>
<calcChain xmlns="http://schemas.openxmlformats.org/spreadsheetml/2006/main">
  <c r="J43" i="1" l="1"/>
  <c r="I43" i="1"/>
  <c r="H43" i="1"/>
  <c r="G43" i="1"/>
  <c r="F43" i="1"/>
  <c r="E43" i="1"/>
  <c r="D43" i="1"/>
  <c r="K43" i="1" s="1"/>
  <c r="C43" i="1"/>
  <c r="J42" i="1"/>
  <c r="I42" i="1"/>
  <c r="H42" i="1"/>
  <c r="G42" i="1"/>
  <c r="F42" i="1"/>
  <c r="E42" i="1"/>
  <c r="D42" i="1"/>
  <c r="K42" i="1" s="1"/>
  <c r="L42" i="1" s="1"/>
  <c r="C42" i="1"/>
  <c r="J41" i="1"/>
  <c r="I41" i="1"/>
  <c r="H41" i="1"/>
  <c r="G41" i="1"/>
  <c r="F41" i="1"/>
  <c r="E41" i="1"/>
  <c r="D41" i="1"/>
  <c r="K41" i="1" s="1"/>
  <c r="L41" i="1" s="1"/>
  <c r="C41" i="1"/>
  <c r="J40" i="1"/>
  <c r="I40" i="1"/>
  <c r="H40" i="1"/>
  <c r="G40" i="1"/>
  <c r="F40" i="1"/>
  <c r="E40" i="1"/>
  <c r="D40" i="1"/>
  <c r="K40" i="1" s="1"/>
  <c r="L40" i="1" s="1"/>
  <c r="C40" i="1"/>
  <c r="J39" i="1"/>
  <c r="I39" i="1"/>
  <c r="H39" i="1"/>
  <c r="G39" i="1"/>
  <c r="F39" i="1"/>
  <c r="E39" i="1"/>
  <c r="D39" i="1"/>
  <c r="K39" i="1" s="1"/>
  <c r="L39" i="1" s="1"/>
  <c r="C39" i="1"/>
  <c r="J38" i="1"/>
  <c r="I38" i="1"/>
  <c r="H38" i="1"/>
  <c r="G38" i="1"/>
  <c r="F38" i="1"/>
  <c r="E38" i="1"/>
  <c r="D38" i="1"/>
  <c r="K38" i="1" s="1"/>
  <c r="L38" i="1" s="1"/>
  <c r="C38" i="1"/>
  <c r="J37" i="1"/>
  <c r="I37" i="1"/>
  <c r="H37" i="1"/>
  <c r="G37" i="1"/>
  <c r="F37" i="1"/>
  <c r="E37" i="1"/>
  <c r="D37" i="1"/>
  <c r="K37" i="1" s="1"/>
  <c r="L37" i="1" s="1"/>
  <c r="C37" i="1"/>
  <c r="J36" i="1"/>
  <c r="I36" i="1"/>
  <c r="H36" i="1"/>
  <c r="G36" i="1"/>
  <c r="F36" i="1"/>
  <c r="E36" i="1"/>
  <c r="D36" i="1"/>
  <c r="K36" i="1" s="1"/>
  <c r="L36" i="1" s="1"/>
  <c r="C36" i="1"/>
  <c r="J35" i="1"/>
  <c r="I35" i="1"/>
  <c r="H35" i="1"/>
  <c r="G35" i="1"/>
  <c r="F35" i="1"/>
  <c r="E35" i="1"/>
  <c r="D35" i="1"/>
  <c r="K35" i="1" s="1"/>
  <c r="L35" i="1" s="1"/>
  <c r="C35" i="1"/>
  <c r="J34" i="1"/>
  <c r="I34" i="1"/>
  <c r="H34" i="1"/>
  <c r="G34" i="1"/>
  <c r="F34" i="1"/>
  <c r="E34" i="1"/>
  <c r="D34" i="1"/>
  <c r="K34" i="1" s="1"/>
  <c r="L34" i="1" s="1"/>
  <c r="C34" i="1"/>
  <c r="J33" i="1"/>
  <c r="I33" i="1"/>
  <c r="H33" i="1"/>
  <c r="G33" i="1"/>
  <c r="F33" i="1"/>
  <c r="E33" i="1"/>
  <c r="D33" i="1"/>
  <c r="K33" i="1" s="1"/>
  <c r="L33" i="1" s="1"/>
  <c r="C33" i="1"/>
  <c r="J32" i="1"/>
  <c r="I32" i="1"/>
  <c r="H32" i="1"/>
  <c r="G32" i="1"/>
  <c r="F32" i="1"/>
  <c r="E32" i="1"/>
  <c r="D32" i="1"/>
  <c r="K32" i="1" s="1"/>
  <c r="L32" i="1" s="1"/>
  <c r="C32" i="1"/>
  <c r="J31" i="1"/>
  <c r="I31" i="1"/>
  <c r="H31" i="1"/>
  <c r="G31" i="1"/>
  <c r="F31" i="1"/>
  <c r="E31" i="1"/>
  <c r="D31" i="1"/>
  <c r="K31" i="1" s="1"/>
  <c r="L31" i="1" s="1"/>
  <c r="C31" i="1"/>
  <c r="J30" i="1"/>
  <c r="I30" i="1"/>
  <c r="H30" i="1"/>
  <c r="G30" i="1"/>
  <c r="F30" i="1"/>
  <c r="E30" i="1"/>
  <c r="D30" i="1"/>
  <c r="K30" i="1" s="1"/>
  <c r="L30" i="1" s="1"/>
  <c r="C30" i="1"/>
  <c r="J29" i="1"/>
  <c r="I29" i="1"/>
  <c r="H29" i="1"/>
  <c r="G29" i="1"/>
  <c r="F29" i="1"/>
  <c r="E29" i="1"/>
  <c r="D29" i="1"/>
  <c r="K29" i="1" s="1"/>
  <c r="L29" i="1" s="1"/>
  <c r="C29" i="1"/>
  <c r="J28" i="1"/>
  <c r="I28" i="1"/>
  <c r="H28" i="1"/>
  <c r="G28" i="1"/>
  <c r="F28" i="1"/>
  <c r="E28" i="1"/>
  <c r="D28" i="1"/>
  <c r="K28" i="1" s="1"/>
  <c r="L28" i="1" s="1"/>
  <c r="C28" i="1"/>
  <c r="J27" i="1"/>
  <c r="I27" i="1"/>
  <c r="H27" i="1"/>
  <c r="G27" i="1"/>
  <c r="F27" i="1"/>
  <c r="E27" i="1"/>
  <c r="D27" i="1"/>
  <c r="K27" i="1" s="1"/>
  <c r="L27" i="1" s="1"/>
  <c r="C27" i="1"/>
  <c r="J26" i="1"/>
  <c r="I26" i="1"/>
  <c r="H26" i="1"/>
  <c r="G26" i="1"/>
  <c r="F26" i="1"/>
  <c r="E26" i="1"/>
  <c r="D26" i="1"/>
  <c r="K26" i="1" s="1"/>
  <c r="L26" i="1" s="1"/>
  <c r="C26" i="1"/>
  <c r="J25" i="1"/>
  <c r="I25" i="1"/>
  <c r="H25" i="1"/>
  <c r="G25" i="1"/>
  <c r="F25" i="1"/>
  <c r="E25" i="1"/>
  <c r="D25" i="1"/>
  <c r="K25" i="1" s="1"/>
  <c r="L25" i="1" s="1"/>
  <c r="C25" i="1"/>
  <c r="J24" i="1"/>
  <c r="I24" i="1"/>
  <c r="H24" i="1"/>
  <c r="G24" i="1"/>
  <c r="F24" i="1"/>
  <c r="E24" i="1"/>
  <c r="D24" i="1"/>
  <c r="K24" i="1" s="1"/>
  <c r="L24" i="1" s="1"/>
  <c r="C24" i="1"/>
  <c r="J23" i="1"/>
  <c r="I23" i="1"/>
  <c r="H23" i="1"/>
  <c r="G23" i="1"/>
  <c r="F23" i="1"/>
  <c r="E23" i="1"/>
  <c r="D23" i="1"/>
  <c r="K23" i="1" s="1"/>
  <c r="L23" i="1" s="1"/>
  <c r="C23" i="1"/>
  <c r="J22" i="1"/>
  <c r="I22" i="1"/>
  <c r="H22" i="1"/>
  <c r="G22" i="1"/>
  <c r="F22" i="1"/>
  <c r="E22" i="1"/>
  <c r="D22" i="1"/>
  <c r="K22" i="1" s="1"/>
  <c r="L22" i="1" s="1"/>
  <c r="C22" i="1"/>
  <c r="J21" i="1"/>
  <c r="I21" i="1"/>
  <c r="H21" i="1"/>
  <c r="G21" i="1"/>
  <c r="F21" i="1"/>
  <c r="E21" i="1"/>
  <c r="D21" i="1"/>
  <c r="K21" i="1" s="1"/>
  <c r="L21" i="1" s="1"/>
  <c r="C21" i="1"/>
  <c r="J20" i="1"/>
  <c r="I20" i="1"/>
  <c r="H20" i="1"/>
  <c r="G20" i="1"/>
  <c r="F20" i="1"/>
  <c r="E20" i="1"/>
  <c r="D20" i="1"/>
  <c r="K20" i="1" s="1"/>
  <c r="L20" i="1" s="1"/>
  <c r="C20" i="1"/>
  <c r="J19" i="1"/>
  <c r="I19" i="1"/>
  <c r="H19" i="1"/>
  <c r="G19" i="1"/>
  <c r="F19" i="1"/>
  <c r="E19" i="1"/>
  <c r="D19" i="1"/>
  <c r="K19" i="1" s="1"/>
  <c r="L19" i="1" s="1"/>
  <c r="C19" i="1"/>
  <c r="J18" i="1"/>
  <c r="I18" i="1"/>
  <c r="H18" i="1"/>
  <c r="G18" i="1"/>
  <c r="F18" i="1"/>
  <c r="E18" i="1"/>
  <c r="D18" i="1"/>
  <c r="K18" i="1" s="1"/>
  <c r="L18" i="1" s="1"/>
  <c r="C18" i="1"/>
  <c r="J17" i="1"/>
  <c r="I17" i="1"/>
  <c r="H17" i="1"/>
  <c r="G17" i="1"/>
  <c r="F17" i="1"/>
  <c r="E17" i="1"/>
  <c r="D17" i="1"/>
  <c r="K17" i="1" s="1"/>
  <c r="L17" i="1" s="1"/>
  <c r="C17" i="1"/>
  <c r="J16" i="1"/>
  <c r="I16" i="1"/>
  <c r="H16" i="1"/>
  <c r="G16" i="1"/>
  <c r="F16" i="1"/>
  <c r="E16" i="1"/>
  <c r="D16" i="1"/>
  <c r="K16" i="1" s="1"/>
  <c r="L16" i="1" s="1"/>
  <c r="C16" i="1"/>
  <c r="J15" i="1"/>
  <c r="I15" i="1"/>
  <c r="H15" i="1"/>
  <c r="G15" i="1"/>
  <c r="F15" i="1"/>
  <c r="E15" i="1"/>
  <c r="D15" i="1"/>
  <c r="K15" i="1" s="1"/>
  <c r="L15" i="1" s="1"/>
  <c r="C15" i="1"/>
  <c r="J14" i="1"/>
  <c r="I14" i="1"/>
  <c r="H14" i="1"/>
  <c r="G14" i="1"/>
  <c r="F14" i="1"/>
  <c r="E14" i="1"/>
  <c r="D14" i="1"/>
  <c r="K14" i="1" s="1"/>
  <c r="L14" i="1" s="1"/>
  <c r="C14" i="1"/>
  <c r="J13" i="1"/>
  <c r="I13" i="1"/>
  <c r="H13" i="1"/>
  <c r="G13" i="1"/>
  <c r="F13" i="1"/>
  <c r="E13" i="1"/>
  <c r="D13" i="1"/>
  <c r="K13" i="1" s="1"/>
  <c r="L13" i="1" s="1"/>
  <c r="C13" i="1"/>
  <c r="J12" i="1"/>
  <c r="I12" i="1"/>
  <c r="H12" i="1"/>
  <c r="G12" i="1"/>
  <c r="F12" i="1"/>
  <c r="E12" i="1"/>
  <c r="D12" i="1"/>
  <c r="K12" i="1" s="1"/>
  <c r="L12" i="1" s="1"/>
  <c r="C12" i="1"/>
  <c r="J11" i="1"/>
  <c r="I11" i="1"/>
  <c r="H11" i="1"/>
  <c r="G11" i="1"/>
  <c r="F11" i="1"/>
  <c r="E11" i="1"/>
  <c r="D11" i="1"/>
  <c r="K11" i="1" s="1"/>
  <c r="L11" i="1" s="1"/>
  <c r="C11" i="1"/>
  <c r="J10" i="1"/>
  <c r="I10" i="1"/>
  <c r="H10" i="1"/>
  <c r="G10" i="1"/>
  <c r="F10" i="1"/>
  <c r="E10" i="1"/>
  <c r="D10" i="1"/>
  <c r="K10" i="1" s="1"/>
  <c r="L10" i="1" s="1"/>
  <c r="C10" i="1"/>
  <c r="J9" i="1"/>
  <c r="I9" i="1"/>
  <c r="H9" i="1"/>
  <c r="G9" i="1"/>
  <c r="F9" i="1"/>
  <c r="E9" i="1"/>
  <c r="D9" i="1"/>
  <c r="K9" i="1" s="1"/>
  <c r="L9" i="1" s="1"/>
  <c r="C9" i="1"/>
  <c r="J8" i="1"/>
  <c r="I8" i="1"/>
  <c r="H8" i="1"/>
  <c r="G8" i="1"/>
  <c r="F8" i="1"/>
  <c r="E8" i="1"/>
  <c r="D8" i="1"/>
  <c r="K8" i="1" s="1"/>
  <c r="L8" i="1" s="1"/>
  <c r="C8" i="1"/>
  <c r="L43" i="1" l="1"/>
</calcChain>
</file>

<file path=xl/sharedStrings.xml><?xml version="1.0" encoding="utf-8"?>
<sst xmlns="http://schemas.openxmlformats.org/spreadsheetml/2006/main" count="112" uniqueCount="92">
  <si>
    <t>The Local Governance (Scotland) Act 2004 (Remuneration) Regulations 2007:  The Local Government (Allowances and Expenses) (Scotland) Regulations 2007</t>
  </si>
  <si>
    <t>Record of Payments of Remuneration, allowances and expenses made by Argyll and Bute Council for the period from 1 April 2013 to 31 March 2014</t>
  </si>
  <si>
    <t xml:space="preserve">NAME   </t>
  </si>
  <si>
    <t>POSITION HELD</t>
  </si>
  <si>
    <t>SALARY</t>
  </si>
  <si>
    <t>CAR AND VAN</t>
  </si>
  <si>
    <t>USE OF</t>
  </si>
  <si>
    <t>OTHER TRAVELLING</t>
  </si>
  <si>
    <t>SUBSISTENCE</t>
  </si>
  <si>
    <t xml:space="preserve">TELEPHONE &amp; ICT </t>
  </si>
  <si>
    <t xml:space="preserve">TOTAL </t>
  </si>
  <si>
    <t xml:space="preserve">MILEAGE </t>
  </si>
  <si>
    <t>PROVOST</t>
  </si>
  <si>
    <t>EXPENSES (INC FERRY FARES)</t>
  </si>
  <si>
    <t>EXPENSES MET</t>
  </si>
  <si>
    <t>EXPENSES</t>
  </si>
  <si>
    <t>CAR</t>
  </si>
  <si>
    <t>REIMBURSED</t>
  </si>
  <si>
    <t xml:space="preserve">PAID ON </t>
  </si>
  <si>
    <t>ACCOMMODATION</t>
  </si>
  <si>
    <t>MEALS</t>
  </si>
  <si>
    <t xml:space="preserve">DIRECTLY BY </t>
  </si>
  <si>
    <t>AND</t>
  </si>
  <si>
    <t>BEHALF OF</t>
  </si>
  <si>
    <t>COUNCIL</t>
  </si>
  <si>
    <t>£</t>
  </si>
  <si>
    <t xml:space="preserve"> £</t>
  </si>
  <si>
    <t xml:space="preserve">  £</t>
  </si>
  <si>
    <t>William Blair</t>
  </si>
  <si>
    <t xml:space="preserve">COUNCILLOR </t>
  </si>
  <si>
    <t>Michael Breslin</t>
  </si>
  <si>
    <t>Rory Colville</t>
  </si>
  <si>
    <t>CHAIR MID ARGYLL, KINTYRE AND THE ISLANDS AREA COMMITTEE FROM 31.10.13</t>
  </si>
  <si>
    <t>Maurice Corry</t>
  </si>
  <si>
    <t>COUNCILLOR</t>
  </si>
  <si>
    <t>Robin Currie</t>
  </si>
  <si>
    <t>LEAD COUNCILLOR FOR COMMUNITY &amp; CULTURE AND STRATEGIC HOUSING FROM 31.10.13. CHAIR PPSL 26.9.13 TO 31.10.13</t>
  </si>
  <si>
    <t>Vivien Dance</t>
  </si>
  <si>
    <t>LEAD COUNCILLOR FOR SUSTAINABLE ENVIRONMENT, RENEWABLES &amp; STRATEGIC TOURISM FROM 31.10.13</t>
  </si>
  <si>
    <t>Mary-Jean Devon</t>
  </si>
  <si>
    <t>LEAD COUNCILLOR FOR CHILDREN &amp; FAMILIES TO 26.9.13 AND FROM 31.10.13</t>
  </si>
  <si>
    <t>George Freeman</t>
  </si>
  <si>
    <t>LEAD COUNCILLOR FOR COMMUNITY &amp; CULTURE AND STRATEGIC HOUSING TO 26.9.13</t>
  </si>
  <si>
    <t>Louise Glen-Lee</t>
  </si>
  <si>
    <t>LEAD COUNCILLOR FOR CUSTOMER AND SUPPORT SERVICES TO 26.9.13</t>
  </si>
  <si>
    <t>Fred Hall</t>
  </si>
  <si>
    <t>COUNCILLOR TO 14.3.14</t>
  </si>
  <si>
    <t>Anne Horn</t>
  </si>
  <si>
    <t>LEAD COUNCILLOR FOR ADULT CARE TO 26.9.13</t>
  </si>
  <si>
    <t>Donald Kelly</t>
  </si>
  <si>
    <t>LEAD COUNCILLOR FOR FACILITY SERVICES TO 26.9.13. LEAD COUNCILLOR FOR IMPROVEMENT &amp; HR, CUSTOMER SUPPORT AND FACILITY SERVICES FROM 31.10.13 TO 19.1.14.</t>
  </si>
  <si>
    <t>David Kinniburgh</t>
  </si>
  <si>
    <t>LEAD COUNCILLOR FOR PLANNING FROM 31.10.13</t>
  </si>
  <si>
    <t>Iain Macdonald</t>
  </si>
  <si>
    <t>Alistair Macdougall</t>
  </si>
  <si>
    <t>CHAIR OBAN, LORN &amp; THE ISLES AREA COMMITTEE FROM 31.10.13</t>
  </si>
  <si>
    <t>Duncan MacIntyre</t>
  </si>
  <si>
    <t>LEAD COUNCILLOR FOR EUROPEAN AFFAIRS FROM 31.10.13</t>
  </si>
  <si>
    <t>Robert E MacIntyre</t>
  </si>
  <si>
    <t xml:space="preserve">CHAIR BUTE &amp; COWAL AREA COMMITTEE </t>
  </si>
  <si>
    <t>Robert G MacIntyre</t>
  </si>
  <si>
    <t>Donald MacMillan</t>
  </si>
  <si>
    <t>Bruce Marshall</t>
  </si>
  <si>
    <t>John McAlpine</t>
  </si>
  <si>
    <t>Roderick McCuish</t>
  </si>
  <si>
    <t>LEADER FROM 23.5.13 TO 25.9.13. LEAD COUNCILLOR FOR EUROPEAN AFFAIRS TO 30.10.13</t>
  </si>
  <si>
    <t>Alex McNaughton</t>
  </si>
  <si>
    <t>James McQueen</t>
  </si>
  <si>
    <t>Aileen Morton</t>
  </si>
  <si>
    <t>LEAD COUNCILLOR FOR EDUCATION, LIFELONG LEARNING AND STRATEGIC IT FROM 31.10.13</t>
  </si>
  <si>
    <t>Ellen Morton</t>
  </si>
  <si>
    <t>LEAD COUNCILLOR FOR ROADS AND AMENITY SERVICES FROM 31.10.13</t>
  </si>
  <si>
    <t>Gary Mulvaney</t>
  </si>
  <si>
    <t>CHAIR OF HELENSBURGH AND LOMOND AREA COMMITTEE FROM 31.10.13</t>
  </si>
  <si>
    <t>Douglas Philand</t>
  </si>
  <si>
    <t>CHAIR OF MID ARGYLL, KINTYRE AND ISLAY TO 30.10.13. LEAD COUNCILLOR FOR ADULT CARE FROM 31.10.13</t>
  </si>
  <si>
    <t>James Robb</t>
  </si>
  <si>
    <t>LEADER TO 13.5.13</t>
  </si>
  <si>
    <t>Elaine Robertson</t>
  </si>
  <si>
    <t>Len Scoullar</t>
  </si>
  <si>
    <t>PROVOST FROM 31.10.13</t>
  </si>
  <si>
    <t>John Semple</t>
  </si>
  <si>
    <t>LEAD COUNCILLOR FOR ECONOMIC DEVELOPMENT &amp; INFRASTRUCTURE TO 26.9.13</t>
  </si>
  <si>
    <t>Isobel Strong</t>
  </si>
  <si>
    <t>PROVOST TO 31.10.13</t>
  </si>
  <si>
    <t>Sandy Taylor</t>
  </si>
  <si>
    <t>LEAD COUNCILLOR FOR PLANNING &amp; REGULATORY SERVICES TO 26.9.13</t>
  </si>
  <si>
    <t>Richard Trail</t>
  </si>
  <si>
    <t>LEAD COUNCILLOR FOR EDUCATION, LIFELONG LEARNING TO 26.9.13</t>
  </si>
  <si>
    <t>James Walsh</t>
  </si>
  <si>
    <t>LEADER OF THE OPPOSITION TO 25.6.13, LEADER FROM 26.9.13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</si>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</sst>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6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0" xfId="0" applyFill="1"/>
    <xf numFmtId="4" fontId="0" fillId="0" borderId="0" xfId="0" applyNumberFormat="1" applyFill="1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4" fontId="3" fillId="0" borderId="7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/>
    </xf>
    <xf numFmtId="4" fontId="3" fillId="0" borderId="3" xfId="0" applyNumberFormat="1" applyFont="1" applyFill="1" applyBorder="1" applyAlignment="1">
      <alignment horizontal="center" vertical="top"/>
    </xf>
    <xf numFmtId="0" fontId="4" fillId="0" borderId="0" xfId="0" applyFont="1"/>
    <xf numFmtId="0" fontId="3" fillId="0" borderId="8" xfId="0" applyFont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4" fontId="3" fillId="0" borderId="8" xfId="0" applyNumberFormat="1" applyFont="1" applyFill="1" applyBorder="1" applyAlignment="1">
      <alignment horizontal="center" vertical="top"/>
    </xf>
    <xf numFmtId="4" fontId="3" fillId="0" borderId="4" xfId="0" applyNumberFormat="1" applyFont="1" applyFill="1" applyBorder="1" applyAlignment="1">
      <alignment horizontal="center" vertical="top"/>
    </xf>
    <xf numFmtId="4" fontId="3" fillId="0" borderId="6" xfId="0" applyNumberFormat="1" applyFont="1" applyFill="1" applyBorder="1" applyAlignment="1">
      <alignment horizontal="center" vertical="top"/>
    </xf>
    <xf numFmtId="0" fontId="4" fillId="0" borderId="4" xfId="0" applyFont="1" applyBorder="1"/>
    <xf numFmtId="0" fontId="4" fillId="0" borderId="6" xfId="0" applyFont="1" applyBorder="1"/>
    <xf numFmtId="0" fontId="5" fillId="0" borderId="9" xfId="0" applyFont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4" fontId="4" fillId="0" borderId="9" xfId="0" applyNumberFormat="1" applyFont="1" applyFill="1" applyBorder="1" applyAlignment="1">
      <alignment horizontal="center" vertical="top"/>
    </xf>
    <xf numFmtId="4" fontId="3" fillId="0" borderId="9" xfId="0" applyNumberFormat="1" applyFont="1" applyFill="1" applyBorder="1" applyAlignment="1">
      <alignment horizontal="center" vertical="top"/>
    </xf>
    <xf numFmtId="4" fontId="5" fillId="0" borderId="9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vertical="top"/>
    </xf>
    <xf numFmtId="0" fontId="6" fillId="0" borderId="9" xfId="0" applyFont="1" applyBorder="1" applyAlignment="1">
      <alignment horizontal="left" vertical="center" wrapText="1"/>
    </xf>
    <xf numFmtId="4" fontId="6" fillId="0" borderId="9" xfId="0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4" fontId="7" fillId="0" borderId="9" xfId="0" applyNumberFormat="1" applyFont="1" applyFill="1" applyBorder="1" applyAlignment="1">
      <alignment vertical="center"/>
    </xf>
    <xf numFmtId="0" fontId="6" fillId="0" borderId="0" xfId="0" applyFont="1" applyAlignment="1"/>
    <xf numFmtId="0" fontId="6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4" fontId="6" fillId="0" borderId="10" xfId="0" applyNumberFormat="1" applyFont="1" applyFill="1" applyBorder="1" applyAlignment="1">
      <alignment vertical="center"/>
    </xf>
    <xf numFmtId="4" fontId="2" fillId="0" borderId="10" xfId="0" applyNumberFormat="1" applyFont="1" applyFill="1" applyBorder="1" applyAlignment="1">
      <alignment vertical="center"/>
    </xf>
    <xf numFmtId="4" fontId="7" fillId="0" borderId="10" xfId="0" applyNumberFormat="1" applyFont="1" applyFill="1" applyBorder="1" applyAlignment="1">
      <alignment vertical="center"/>
    </xf>
    <xf numFmtId="0" fontId="7" fillId="0" borderId="10" xfId="0" applyFont="1" applyBorder="1" applyAlignment="1">
      <alignment vertical="top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mbers%20allowance%2013-14%20final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s &amp; Subs "/>
      <sheetName val="Remuneration"/>
      <sheetName val="Year End Draft"/>
      <sheetName val="Tables"/>
      <sheetName val="IR Return"/>
      <sheetName val="Mail merge"/>
      <sheetName val="Profit"/>
      <sheetName val="Return no calc"/>
      <sheetName val="Provost car"/>
      <sheetName val="Sheet1"/>
    </sheetNames>
    <sheetDataSet>
      <sheetData sheetId="0">
        <row r="6">
          <cell r="G6">
            <v>20.96</v>
          </cell>
          <cell r="H6">
            <v>6</v>
          </cell>
        </row>
        <row r="8">
          <cell r="G8">
            <v>116.75999999999999</v>
          </cell>
          <cell r="H8">
            <v>16.600000000000001</v>
          </cell>
        </row>
        <row r="11">
          <cell r="G11">
            <v>39</v>
          </cell>
        </row>
        <row r="12">
          <cell r="G12">
            <v>19.850000000000001</v>
          </cell>
          <cell r="H12">
            <v>382.65000000000003</v>
          </cell>
        </row>
        <row r="13">
          <cell r="G13">
            <v>62.6</v>
          </cell>
          <cell r="H13">
            <v>288.5</v>
          </cell>
        </row>
        <row r="14">
          <cell r="H14">
            <v>11</v>
          </cell>
        </row>
        <row r="15">
          <cell r="G15">
            <v>3250.8999999999978</v>
          </cell>
          <cell r="H15">
            <v>314.17</v>
          </cell>
        </row>
        <row r="18">
          <cell r="G18">
            <v>38.799999999999997</v>
          </cell>
          <cell r="H18">
            <v>7242.7999999999993</v>
          </cell>
        </row>
        <row r="19">
          <cell r="H19">
            <v>868.19999999999993</v>
          </cell>
        </row>
        <row r="20">
          <cell r="H20">
            <v>16.899999999999999</v>
          </cell>
        </row>
        <row r="22">
          <cell r="G22">
            <v>39</v>
          </cell>
        </row>
        <row r="23">
          <cell r="G23">
            <v>238.00000000000003</v>
          </cell>
        </row>
        <row r="24">
          <cell r="H24">
            <v>10</v>
          </cell>
        </row>
        <row r="25">
          <cell r="G25">
            <v>382.65000000000009</v>
          </cell>
        </row>
        <row r="26">
          <cell r="G26">
            <v>101.1</v>
          </cell>
          <cell r="H26">
            <v>108.55000000000001</v>
          </cell>
        </row>
        <row r="27">
          <cell r="G27">
            <v>456.80000000000007</v>
          </cell>
        </row>
        <row r="33">
          <cell r="G33">
            <v>9.0500000000000007</v>
          </cell>
        </row>
        <row r="34">
          <cell r="G34">
            <v>23</v>
          </cell>
        </row>
        <row r="35">
          <cell r="G35">
            <v>1620</v>
          </cell>
        </row>
        <row r="36">
          <cell r="H36">
            <v>58.260000000000005</v>
          </cell>
        </row>
        <row r="37">
          <cell r="G37">
            <v>9.0500000000000007</v>
          </cell>
        </row>
        <row r="38">
          <cell r="G38">
            <v>27.7</v>
          </cell>
        </row>
        <row r="39">
          <cell r="G39">
            <v>526.95000000000005</v>
          </cell>
        </row>
        <row r="42">
          <cell r="H42">
            <v>48.33</v>
          </cell>
        </row>
        <row r="44">
          <cell r="G44">
            <v>82.4</v>
          </cell>
        </row>
        <row r="46">
          <cell r="H46">
            <v>6.25</v>
          </cell>
        </row>
        <row r="47">
          <cell r="G47">
            <v>149.19999999999999</v>
          </cell>
        </row>
        <row r="48">
          <cell r="H48">
            <v>10</v>
          </cell>
        </row>
        <row r="49">
          <cell r="G49">
            <v>166.2</v>
          </cell>
          <cell r="H49">
            <v>1383.6799999999998</v>
          </cell>
        </row>
        <row r="50">
          <cell r="G50">
            <v>84.050000000000011</v>
          </cell>
        </row>
        <row r="52">
          <cell r="G52">
            <v>27.8</v>
          </cell>
        </row>
        <row r="54">
          <cell r="G54">
            <v>29.9</v>
          </cell>
        </row>
        <row r="56">
          <cell r="H56">
            <v>51.55</v>
          </cell>
        </row>
        <row r="60">
          <cell r="G60">
            <v>15.2</v>
          </cell>
          <cell r="H60">
            <v>13</v>
          </cell>
        </row>
        <row r="62">
          <cell r="G62">
            <v>24.75</v>
          </cell>
          <cell r="H62">
            <v>189.68</v>
          </cell>
        </row>
        <row r="64">
          <cell r="G64">
            <v>138.44999999999999</v>
          </cell>
          <cell r="H64">
            <v>2.4</v>
          </cell>
        </row>
        <row r="65">
          <cell r="G65">
            <v>9.0500000000000007</v>
          </cell>
        </row>
        <row r="66">
          <cell r="G66">
            <v>72.91</v>
          </cell>
          <cell r="H66">
            <v>62.42</v>
          </cell>
        </row>
        <row r="67">
          <cell r="G67">
            <v>870</v>
          </cell>
          <cell r="H67">
            <v>481.67999999999995</v>
          </cell>
        </row>
        <row r="68">
          <cell r="G68">
            <v>106.69999999999999</v>
          </cell>
          <cell r="H68">
            <v>166.3</v>
          </cell>
        </row>
        <row r="70">
          <cell r="G70">
            <v>263.34999999999997</v>
          </cell>
          <cell r="H70">
            <v>51.8</v>
          </cell>
        </row>
        <row r="71">
          <cell r="G71">
            <v>316.8</v>
          </cell>
        </row>
        <row r="72">
          <cell r="G72">
            <v>28.8</v>
          </cell>
          <cell r="H72">
            <v>101.39999999999999</v>
          </cell>
        </row>
        <row r="74">
          <cell r="G74">
            <v>33.700000000000003</v>
          </cell>
          <cell r="H74">
            <v>62</v>
          </cell>
        </row>
        <row r="76">
          <cell r="G76">
            <v>155.83000000000001</v>
          </cell>
          <cell r="H76">
            <v>132.80000000000001</v>
          </cell>
        </row>
      </sheetData>
      <sheetData sheetId="1">
        <row r="2">
          <cell r="I2">
            <v>16233.96</v>
          </cell>
        </row>
        <row r="3">
          <cell r="I3">
            <v>16233.96</v>
          </cell>
        </row>
        <row r="4">
          <cell r="I4">
            <v>17369.189999999999</v>
          </cell>
        </row>
        <row r="5">
          <cell r="I5">
            <v>16233.96</v>
          </cell>
        </row>
        <row r="6">
          <cell r="I6">
            <v>19571.87</v>
          </cell>
        </row>
        <row r="7">
          <cell r="I7">
            <v>18811.86</v>
          </cell>
        </row>
        <row r="8">
          <cell r="I8">
            <v>23075.31</v>
          </cell>
        </row>
        <row r="9">
          <cell r="I9">
            <v>20497.41</v>
          </cell>
        </row>
        <row r="10">
          <cell r="I10">
            <v>20497.41</v>
          </cell>
        </row>
        <row r="11">
          <cell r="I11">
            <v>16278.44</v>
          </cell>
        </row>
        <row r="12">
          <cell r="I12">
            <v>20497.41</v>
          </cell>
        </row>
        <row r="13">
          <cell r="I13">
            <v>22047.72</v>
          </cell>
        </row>
        <row r="14">
          <cell r="I14">
            <v>18811.86</v>
          </cell>
        </row>
        <row r="15">
          <cell r="I15">
            <v>16233.96</v>
          </cell>
        </row>
        <row r="16">
          <cell r="I16">
            <v>17369.189999999999</v>
          </cell>
        </row>
        <row r="17">
          <cell r="I17">
            <v>18811.86</v>
          </cell>
        </row>
        <row r="18">
          <cell r="I18">
            <v>19903.75</v>
          </cell>
        </row>
        <row r="19">
          <cell r="I19">
            <v>16233.96</v>
          </cell>
        </row>
        <row r="20">
          <cell r="I20">
            <v>16233.96</v>
          </cell>
        </row>
        <row r="21">
          <cell r="I21">
            <v>16233.96</v>
          </cell>
        </row>
        <row r="22">
          <cell r="I22">
            <v>16233.96</v>
          </cell>
        </row>
        <row r="23">
          <cell r="I23">
            <v>23736.83</v>
          </cell>
        </row>
        <row r="24">
          <cell r="I24">
            <v>16233.96</v>
          </cell>
        </row>
        <row r="25">
          <cell r="I25">
            <v>16233.96</v>
          </cell>
        </row>
        <row r="26">
          <cell r="I26">
            <v>18811.86</v>
          </cell>
        </row>
        <row r="27">
          <cell r="I27">
            <v>18811.86</v>
          </cell>
        </row>
        <row r="28">
          <cell r="I28">
            <v>17369.189999999999</v>
          </cell>
        </row>
        <row r="29">
          <cell r="I29">
            <v>21434.47</v>
          </cell>
        </row>
        <row r="30">
          <cell r="I30">
            <v>21768.69</v>
          </cell>
        </row>
        <row r="31">
          <cell r="I31">
            <v>16233.96</v>
          </cell>
        </row>
        <row r="32">
          <cell r="I32">
            <v>19322.169999999998</v>
          </cell>
        </row>
        <row r="33">
          <cell r="I33">
            <v>20497.41</v>
          </cell>
        </row>
        <row r="34">
          <cell r="I34">
            <v>21329.7</v>
          </cell>
        </row>
        <row r="35">
          <cell r="I35">
            <v>20497.41</v>
          </cell>
        </row>
        <row r="36">
          <cell r="I36">
            <v>20840.28</v>
          </cell>
        </row>
        <row r="37">
          <cell r="I37">
            <v>26010.78</v>
          </cell>
        </row>
      </sheetData>
      <sheetData sheetId="2" refreshError="1"/>
      <sheetData sheetId="3">
        <row r="99">
          <cell r="F99">
            <v>132</v>
          </cell>
        </row>
        <row r="100">
          <cell r="F100">
            <v>183.53</v>
          </cell>
        </row>
        <row r="101">
          <cell r="F101">
            <v>479.53</v>
          </cell>
        </row>
        <row r="102">
          <cell r="F102">
            <v>7.89</v>
          </cell>
        </row>
        <row r="103">
          <cell r="F103">
            <v>131.79</v>
          </cell>
        </row>
        <row r="104">
          <cell r="F104">
            <v>380.61</v>
          </cell>
        </row>
        <row r="105">
          <cell r="F105">
            <v>850.14</v>
          </cell>
        </row>
        <row r="106">
          <cell r="F106">
            <v>517.02</v>
          </cell>
        </row>
        <row r="107">
          <cell r="F107">
            <v>116.09</v>
          </cell>
        </row>
        <row r="108">
          <cell r="F108">
            <v>148.62</v>
          </cell>
        </row>
        <row r="109">
          <cell r="F109">
            <v>511.78999999999996</v>
          </cell>
        </row>
        <row r="110">
          <cell r="F110">
            <v>656.73</v>
          </cell>
        </row>
        <row r="111">
          <cell r="F111">
            <v>340.39</v>
          </cell>
        </row>
        <row r="112">
          <cell r="F112">
            <v>67.289999999999992</v>
          </cell>
        </row>
        <row r="113">
          <cell r="F113">
            <v>62</v>
          </cell>
        </row>
        <row r="114">
          <cell r="F114">
            <v>795.2</v>
          </cell>
        </row>
        <row r="115">
          <cell r="F115">
            <v>172.85</v>
          </cell>
        </row>
        <row r="116">
          <cell r="F116">
            <v>340</v>
          </cell>
        </row>
        <row r="117">
          <cell r="F117">
            <v>458.53999999999996</v>
          </cell>
        </row>
        <row r="118">
          <cell r="F118">
            <v>425.39</v>
          </cell>
        </row>
        <row r="119">
          <cell r="F119">
            <v>42.36</v>
          </cell>
        </row>
        <row r="120">
          <cell r="F120">
            <v>487.3</v>
          </cell>
        </row>
        <row r="121">
          <cell r="F121">
            <v>478.39</v>
          </cell>
        </row>
        <row r="122">
          <cell r="F122">
            <v>0</v>
          </cell>
        </row>
        <row r="123">
          <cell r="F123">
            <v>594.09</v>
          </cell>
        </row>
        <row r="124">
          <cell r="F124">
            <v>162.92000000000002</v>
          </cell>
        </row>
        <row r="125">
          <cell r="F125">
            <v>338.85</v>
          </cell>
        </row>
        <row r="126">
          <cell r="F126">
            <v>318.99</v>
          </cell>
        </row>
        <row r="127">
          <cell r="F127">
            <v>471.07000000000005</v>
          </cell>
        </row>
        <row r="128">
          <cell r="F128">
            <v>449.67</v>
          </cell>
        </row>
        <row r="129">
          <cell r="F129">
            <v>562.94000000000005</v>
          </cell>
        </row>
        <row r="130">
          <cell r="F130">
            <v>215</v>
          </cell>
        </row>
        <row r="131">
          <cell r="F131">
            <v>435.01</v>
          </cell>
        </row>
        <row r="132">
          <cell r="F132">
            <v>72.73</v>
          </cell>
        </row>
        <row r="133">
          <cell r="F133">
            <v>2.1</v>
          </cell>
        </row>
        <row r="134">
          <cell r="F134">
            <v>547</v>
          </cell>
        </row>
        <row r="143">
          <cell r="H143">
            <v>50</v>
          </cell>
          <cell r="I143">
            <v>0</v>
          </cell>
          <cell r="J143">
            <v>0</v>
          </cell>
          <cell r="K143">
            <v>0</v>
          </cell>
        </row>
        <row r="144">
          <cell r="H144">
            <v>144.66000000000003</v>
          </cell>
          <cell r="I144">
            <v>0</v>
          </cell>
          <cell r="J144">
            <v>39.53</v>
          </cell>
          <cell r="K144">
            <v>11.25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H146">
            <v>810.19000000000017</v>
          </cell>
          <cell r="I146">
            <v>0</v>
          </cell>
          <cell r="J146">
            <v>6.15</v>
          </cell>
          <cell r="K146">
            <v>74.67</v>
          </cell>
        </row>
        <row r="147">
          <cell r="H147">
            <v>8521.94</v>
          </cell>
          <cell r="I147">
            <v>0</v>
          </cell>
          <cell r="J147">
            <v>106.34</v>
          </cell>
          <cell r="K147">
            <v>571.85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H149">
            <v>2739.9300000000003</v>
          </cell>
          <cell r="I149">
            <v>0</v>
          </cell>
          <cell r="J149">
            <v>13.58</v>
          </cell>
          <cell r="K149">
            <v>133.26999999999998</v>
          </cell>
        </row>
        <row r="150">
          <cell r="H150">
            <v>72.730000000000018</v>
          </cell>
          <cell r="I150">
            <v>0</v>
          </cell>
          <cell r="J150">
            <v>39.83</v>
          </cell>
          <cell r="K150">
            <v>0</v>
          </cell>
        </row>
        <row r="151">
          <cell r="H151">
            <v>723.67</v>
          </cell>
          <cell r="I151">
            <v>0</v>
          </cell>
          <cell r="J151">
            <v>12.83</v>
          </cell>
          <cell r="K151">
            <v>0</v>
          </cell>
        </row>
        <row r="152">
          <cell r="H152">
            <v>1132.3100000000002</v>
          </cell>
          <cell r="I152">
            <v>0</v>
          </cell>
          <cell r="J152">
            <v>22.96</v>
          </cell>
          <cell r="K152">
            <v>132.61000000000001</v>
          </cell>
        </row>
        <row r="153">
          <cell r="H153">
            <v>437.5</v>
          </cell>
          <cell r="I153">
            <v>0</v>
          </cell>
          <cell r="J153">
            <v>10.049999999999999</v>
          </cell>
          <cell r="K153">
            <v>107.25999999999999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H155">
            <v>58.329999999999984</v>
          </cell>
          <cell r="I155">
            <v>0</v>
          </cell>
          <cell r="J155">
            <v>0</v>
          </cell>
          <cell r="K155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H157">
            <v>1975.7000000000003</v>
          </cell>
          <cell r="I157">
            <v>0</v>
          </cell>
          <cell r="J157">
            <v>76.64</v>
          </cell>
          <cell r="K157">
            <v>228.74</v>
          </cell>
        </row>
        <row r="158">
          <cell r="H158">
            <v>934.34</v>
          </cell>
          <cell r="I158">
            <v>0</v>
          </cell>
          <cell r="J158">
            <v>4.3899999999999997</v>
          </cell>
          <cell r="K158">
            <v>76.95</v>
          </cell>
        </row>
        <row r="159"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H160">
            <v>166</v>
          </cell>
          <cell r="I160">
            <v>0</v>
          </cell>
          <cell r="J160">
            <v>0</v>
          </cell>
          <cell r="K160">
            <v>0</v>
          </cell>
        </row>
        <row r="161">
          <cell r="H161">
            <v>0</v>
          </cell>
          <cell r="I161">
            <v>0</v>
          </cell>
          <cell r="J161">
            <v>9.67</v>
          </cell>
          <cell r="K161">
            <v>3.9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H163">
            <v>340.05</v>
          </cell>
          <cell r="I163">
            <v>0</v>
          </cell>
          <cell r="J163">
            <v>1.25</v>
          </cell>
          <cell r="K163">
            <v>0</v>
          </cell>
        </row>
        <row r="164">
          <cell r="H164">
            <v>524.80999999999995</v>
          </cell>
          <cell r="I164">
            <v>0</v>
          </cell>
          <cell r="J164">
            <v>0</v>
          </cell>
          <cell r="K164">
            <v>16.72</v>
          </cell>
        </row>
        <row r="165">
          <cell r="H165">
            <v>108.32999999999998</v>
          </cell>
          <cell r="I165">
            <v>0</v>
          </cell>
          <cell r="J165">
            <v>0</v>
          </cell>
          <cell r="K165">
            <v>0</v>
          </cell>
        </row>
        <row r="166">
          <cell r="H166">
            <v>62.5</v>
          </cell>
          <cell r="I166">
            <v>0</v>
          </cell>
          <cell r="J166">
            <v>0</v>
          </cell>
          <cell r="K166">
            <v>0</v>
          </cell>
        </row>
        <row r="167">
          <cell r="H167">
            <v>92.5</v>
          </cell>
          <cell r="I167">
            <v>0</v>
          </cell>
          <cell r="J167">
            <v>0</v>
          </cell>
          <cell r="K167">
            <v>0</v>
          </cell>
        </row>
        <row r="168">
          <cell r="H168">
            <v>533.84</v>
          </cell>
          <cell r="I168">
            <v>0</v>
          </cell>
          <cell r="J168">
            <v>0</v>
          </cell>
          <cell r="K168">
            <v>0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H170">
            <v>253.04</v>
          </cell>
          <cell r="I170">
            <v>0</v>
          </cell>
          <cell r="J170">
            <v>1.33</v>
          </cell>
          <cell r="K170">
            <v>50</v>
          </cell>
        </row>
        <row r="171">
          <cell r="H171">
            <v>69.070000000000007</v>
          </cell>
          <cell r="I171">
            <v>0</v>
          </cell>
          <cell r="J171">
            <v>16.22</v>
          </cell>
          <cell r="K171">
            <v>0</v>
          </cell>
        </row>
        <row r="172">
          <cell r="H172">
            <v>129.12</v>
          </cell>
          <cell r="I172">
            <v>0</v>
          </cell>
          <cell r="J172">
            <v>4.1900000000000004</v>
          </cell>
          <cell r="K172">
            <v>20.990000000000002</v>
          </cell>
        </row>
        <row r="173">
          <cell r="H173">
            <v>433.04999999999995</v>
          </cell>
          <cell r="I173">
            <v>0</v>
          </cell>
          <cell r="J173">
            <v>12.71</v>
          </cell>
          <cell r="K173">
            <v>3.25</v>
          </cell>
        </row>
        <row r="174">
          <cell r="H174">
            <v>139.25</v>
          </cell>
          <cell r="I174">
            <v>0</v>
          </cell>
          <cell r="J174">
            <v>14.51</v>
          </cell>
          <cell r="K174">
            <v>11.79</v>
          </cell>
        </row>
        <row r="175">
          <cell r="H175">
            <v>573.70000000000005</v>
          </cell>
          <cell r="I175">
            <v>0</v>
          </cell>
          <cell r="J175">
            <v>0</v>
          </cell>
          <cell r="K175">
            <v>0</v>
          </cell>
        </row>
        <row r="176">
          <cell r="H176">
            <v>127.5</v>
          </cell>
          <cell r="I176">
            <v>0</v>
          </cell>
          <cell r="J176">
            <v>6.04</v>
          </cell>
          <cell r="K176">
            <v>17.649999999999999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H178">
            <v>248.58</v>
          </cell>
          <cell r="I178">
            <v>0</v>
          </cell>
          <cell r="J178">
            <v>0</v>
          </cell>
          <cell r="K178">
            <v>0</v>
          </cell>
        </row>
        <row r="233">
          <cell r="H233">
            <v>3306.1500000000005</v>
          </cell>
          <cell r="I233">
            <v>7.7</v>
          </cell>
        </row>
        <row r="234">
          <cell r="H234">
            <v>3296.7000000000003</v>
          </cell>
          <cell r="I234">
            <v>121.05000000000001</v>
          </cell>
        </row>
        <row r="235">
          <cell r="H235">
            <v>3692.2500000000005</v>
          </cell>
          <cell r="I235">
            <v>0</v>
          </cell>
        </row>
        <row r="236">
          <cell r="H236">
            <v>1663.6499999999999</v>
          </cell>
          <cell r="I236">
            <v>0</v>
          </cell>
        </row>
        <row r="237">
          <cell r="H237">
            <v>5674.9499999999989</v>
          </cell>
          <cell r="I237">
            <v>0</v>
          </cell>
        </row>
        <row r="238">
          <cell r="H238">
            <v>3624.2999999999997</v>
          </cell>
          <cell r="I238">
            <v>0</v>
          </cell>
        </row>
        <row r="239">
          <cell r="H239">
            <v>0</v>
          </cell>
          <cell r="I239">
            <v>0</v>
          </cell>
        </row>
        <row r="240">
          <cell r="H240">
            <v>4763.6999999999989</v>
          </cell>
          <cell r="I240">
            <v>0</v>
          </cell>
        </row>
        <row r="241">
          <cell r="H241">
            <v>5218.2</v>
          </cell>
          <cell r="I241">
            <v>0</v>
          </cell>
        </row>
        <row r="242">
          <cell r="H242">
            <v>2406.6000000000004</v>
          </cell>
          <cell r="I242">
            <v>11.7</v>
          </cell>
        </row>
        <row r="243">
          <cell r="H243">
            <v>1710.8999999999999</v>
          </cell>
          <cell r="I243">
            <v>0</v>
          </cell>
        </row>
        <row r="244">
          <cell r="H244">
            <v>2866.5</v>
          </cell>
          <cell r="I244">
            <v>0</v>
          </cell>
        </row>
        <row r="245">
          <cell r="H245">
            <v>2408.4000000000005</v>
          </cell>
          <cell r="I245">
            <v>52</v>
          </cell>
        </row>
        <row r="246">
          <cell r="H246">
            <v>3449.7000000000003</v>
          </cell>
          <cell r="I246">
            <v>0</v>
          </cell>
        </row>
        <row r="247">
          <cell r="H247">
            <v>2738.7</v>
          </cell>
          <cell r="I247">
            <v>0</v>
          </cell>
        </row>
        <row r="248">
          <cell r="H248">
            <v>2975.8500000000004</v>
          </cell>
          <cell r="I248">
            <v>0</v>
          </cell>
        </row>
        <row r="249">
          <cell r="H249">
            <v>2376.9</v>
          </cell>
          <cell r="I249">
            <v>0</v>
          </cell>
        </row>
        <row r="250">
          <cell r="H250">
            <v>5617.7999999999993</v>
          </cell>
          <cell r="I250">
            <v>0</v>
          </cell>
        </row>
        <row r="251">
          <cell r="H251">
            <v>2052.9</v>
          </cell>
          <cell r="I251">
            <v>0</v>
          </cell>
        </row>
        <row r="252">
          <cell r="H252">
            <v>3432.15</v>
          </cell>
          <cell r="I252">
            <v>0</v>
          </cell>
        </row>
        <row r="253">
          <cell r="H253">
            <v>3056.4</v>
          </cell>
          <cell r="I253">
            <v>16.100000000000001</v>
          </cell>
        </row>
        <row r="254">
          <cell r="H254">
            <v>4572.4500000000016</v>
          </cell>
          <cell r="I254">
            <v>29</v>
          </cell>
        </row>
        <row r="255">
          <cell r="H255">
            <v>5695.3</v>
          </cell>
          <cell r="I255">
            <v>0</v>
          </cell>
        </row>
        <row r="256">
          <cell r="H256">
            <v>3225.6</v>
          </cell>
          <cell r="I256">
            <v>0</v>
          </cell>
        </row>
        <row r="257">
          <cell r="H257">
            <v>3346.6500000000005</v>
          </cell>
          <cell r="I257">
            <v>118.3</v>
          </cell>
        </row>
        <row r="258">
          <cell r="H258">
            <v>2747.7</v>
          </cell>
          <cell r="I258">
            <v>97.75</v>
          </cell>
        </row>
        <row r="259">
          <cell r="H259">
            <v>934.19999999999993</v>
          </cell>
          <cell r="I259">
            <v>78</v>
          </cell>
        </row>
        <row r="260">
          <cell r="H260">
            <v>1576.8000000000002</v>
          </cell>
          <cell r="I260">
            <v>0</v>
          </cell>
        </row>
        <row r="261">
          <cell r="H261">
            <v>2587.9500000000003</v>
          </cell>
          <cell r="I261">
            <v>20.100000000000001</v>
          </cell>
        </row>
        <row r="262">
          <cell r="H262">
            <v>4524.7500000000009</v>
          </cell>
          <cell r="I262">
            <v>0</v>
          </cell>
        </row>
        <row r="263">
          <cell r="H263">
            <v>4303.8</v>
          </cell>
          <cell r="I263">
            <v>0</v>
          </cell>
        </row>
        <row r="264">
          <cell r="H264">
            <v>5025.1500000000005</v>
          </cell>
          <cell r="I264">
            <v>0</v>
          </cell>
        </row>
        <row r="265">
          <cell r="H265">
            <v>1035</v>
          </cell>
          <cell r="I265">
            <v>0</v>
          </cell>
        </row>
        <row r="266">
          <cell r="H266">
            <v>2469.15</v>
          </cell>
          <cell r="I266">
            <v>0</v>
          </cell>
        </row>
        <row r="267">
          <cell r="H267">
            <v>4737.1499999999996</v>
          </cell>
          <cell r="I267">
            <v>6.5</v>
          </cell>
        </row>
        <row r="268">
          <cell r="H268">
            <v>6004.35</v>
          </cell>
          <cell r="I268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165.6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491.40000000000003</v>
          </cell>
        </row>
        <row r="35">
          <cell r="E35">
            <v>0</v>
          </cell>
        </row>
        <row r="36">
          <cell r="E36">
            <v>5101.2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workbookViewId="0">
      <selection activeCell="J14" sqref="J14"/>
    </sheetView>
  </sheetViews>
  <sheetFormatPr defaultColWidth="13.5703125" defaultRowHeight="15" x14ac:dyDescent="0.25"/>
  <cols>
    <col min="1" max="1" width="17" customWidth="1"/>
    <col min="2" max="2" width="35.7109375" style="45" bestFit="1" customWidth="1"/>
    <col min="3" max="3" width="7.85546875" style="2" bestFit="1" customWidth="1"/>
    <col min="4" max="4" width="11.140625" style="3" bestFit="1" customWidth="1"/>
    <col min="5" max="5" width="7.85546875" style="3" bestFit="1" customWidth="1"/>
    <col min="6" max="6" width="10.28515625" style="3" customWidth="1"/>
    <col min="7" max="7" width="8.85546875" style="3" bestFit="1" customWidth="1"/>
    <col min="8" max="8" width="13.28515625" style="3" customWidth="1"/>
    <col min="9" max="9" width="6" style="3" bestFit="1" customWidth="1"/>
    <col min="10" max="10" width="13.7109375" style="3" bestFit="1" customWidth="1"/>
    <col min="11" max="12" width="8.42578125" style="3" bestFit="1" customWidth="1"/>
  </cols>
  <sheetData>
    <row r="1" spans="1:12" s="1" customFormat="1" ht="11.2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2" s="1" customFormat="1" ht="11.25" x14ac:dyDescent="0.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9"/>
    </row>
    <row r="3" spans="1:12" s="15" customFormat="1" ht="8.25" x14ac:dyDescent="0.15">
      <c r="A3" s="10" t="s">
        <v>2</v>
      </c>
      <c r="B3" s="42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4"/>
      <c r="H3" s="13" t="s">
        <v>8</v>
      </c>
      <c r="I3" s="14"/>
      <c r="J3" s="12" t="s">
        <v>9</v>
      </c>
      <c r="K3" s="12" t="s">
        <v>10</v>
      </c>
      <c r="L3" s="12" t="s">
        <v>10</v>
      </c>
    </row>
    <row r="4" spans="1:12" s="15" customFormat="1" ht="8.25" x14ac:dyDescent="0.15">
      <c r="A4" s="16"/>
      <c r="B4" s="43"/>
      <c r="C4" s="17"/>
      <c r="D4" s="18" t="s">
        <v>11</v>
      </c>
      <c r="E4" s="18" t="s">
        <v>12</v>
      </c>
      <c r="F4" s="19" t="s">
        <v>13</v>
      </c>
      <c r="G4" s="20"/>
      <c r="H4" s="21"/>
      <c r="I4" s="22"/>
      <c r="J4" s="18" t="s">
        <v>14</v>
      </c>
      <c r="K4" s="18" t="s">
        <v>15</v>
      </c>
      <c r="L4" s="18" t="s">
        <v>4</v>
      </c>
    </row>
    <row r="5" spans="1:12" s="15" customFormat="1" ht="8.25" x14ac:dyDescent="0.15">
      <c r="A5" s="16"/>
      <c r="B5" s="43"/>
      <c r="C5" s="17"/>
      <c r="D5" s="18" t="s">
        <v>15</v>
      </c>
      <c r="E5" s="18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8" t="s">
        <v>21</v>
      </c>
      <c r="K5" s="18"/>
      <c r="L5" s="18" t="s">
        <v>22</v>
      </c>
    </row>
    <row r="6" spans="1:12" s="15" customFormat="1" ht="8.25" x14ac:dyDescent="0.15">
      <c r="A6" s="16"/>
      <c r="B6" s="43"/>
      <c r="C6" s="17"/>
      <c r="D6" s="18"/>
      <c r="E6" s="18"/>
      <c r="F6" s="18"/>
      <c r="G6" s="18" t="s">
        <v>23</v>
      </c>
      <c r="H6" s="18"/>
      <c r="I6" s="18"/>
      <c r="J6" s="18" t="s">
        <v>24</v>
      </c>
      <c r="K6" s="18"/>
      <c r="L6" s="18" t="s">
        <v>15</v>
      </c>
    </row>
    <row r="7" spans="1:12" s="15" customFormat="1" ht="8.25" x14ac:dyDescent="0.15">
      <c r="A7" s="23"/>
      <c r="B7" s="44"/>
      <c r="C7" s="24" t="s">
        <v>25</v>
      </c>
      <c r="D7" s="25" t="s">
        <v>26</v>
      </c>
      <c r="E7" s="25" t="s">
        <v>25</v>
      </c>
      <c r="F7" s="26" t="s">
        <v>25</v>
      </c>
      <c r="G7" s="26" t="s">
        <v>25</v>
      </c>
      <c r="H7" s="25" t="s">
        <v>26</v>
      </c>
      <c r="I7" s="25" t="s">
        <v>25</v>
      </c>
      <c r="J7" s="27" t="s">
        <v>25</v>
      </c>
      <c r="K7" s="27" t="s">
        <v>25</v>
      </c>
      <c r="L7" s="27" t="s">
        <v>27</v>
      </c>
    </row>
    <row r="8" spans="1:12" s="33" customFormat="1" ht="11.25" x14ac:dyDescent="0.2">
      <c r="A8" s="28" t="s">
        <v>28</v>
      </c>
      <c r="B8" s="29" t="s">
        <v>29</v>
      </c>
      <c r="C8" s="30">
        <f>[1]Remuneration!I2</f>
        <v>16233.96</v>
      </c>
      <c r="D8" s="30">
        <f>SUM([1]Tables!H233:I233)</f>
        <v>3313.8500000000004</v>
      </c>
      <c r="E8" s="31">
        <f>SUM('[1]Provost car'!E4)</f>
        <v>0</v>
      </c>
      <c r="F8" s="32">
        <f>SUM('[1]Claims &amp; Subs '!G6:H6)</f>
        <v>26.96</v>
      </c>
      <c r="G8" s="32">
        <f>SUM('[1]Claims &amp; Subs '!G7:H7)</f>
        <v>0</v>
      </c>
      <c r="H8" s="30">
        <f>SUM([1]Tables!H143+[1]Tables!J143)</f>
        <v>50</v>
      </c>
      <c r="I8" s="31">
        <f>SUM([1]Tables!I143+[1]Tables!K143)</f>
        <v>0</v>
      </c>
      <c r="J8" s="31">
        <f>SUM([1]Tables!F99)</f>
        <v>132</v>
      </c>
      <c r="K8" s="31">
        <f t="shared" ref="K8:K43" si="0">SUM(D8:J8)</f>
        <v>3522.8100000000004</v>
      </c>
      <c r="L8" s="31">
        <f t="shared" ref="L8:L43" si="1">SUM(C8+K8)</f>
        <v>19756.77</v>
      </c>
    </row>
    <row r="9" spans="1:12" s="33" customFormat="1" ht="11.25" x14ac:dyDescent="0.2">
      <c r="A9" s="34" t="s">
        <v>30</v>
      </c>
      <c r="B9" s="35" t="s">
        <v>29</v>
      </c>
      <c r="C9" s="36">
        <f>[1]Remuneration!I3</f>
        <v>16233.96</v>
      </c>
      <c r="D9" s="36">
        <f>SUM([1]Tables!H234:I234)</f>
        <v>3417.7500000000005</v>
      </c>
      <c r="E9" s="37">
        <f>SUM('[1]Provost car'!E5)</f>
        <v>0</v>
      </c>
      <c r="F9" s="38">
        <f>SUM('[1]Claims &amp; Subs '!G8:H8)</f>
        <v>133.35999999999999</v>
      </c>
      <c r="G9" s="38">
        <f>SUM('[1]Claims &amp; Subs '!G9:H9)</f>
        <v>0</v>
      </c>
      <c r="H9" s="36">
        <f>SUM([1]Tables!H144+[1]Tables!J144)</f>
        <v>184.19000000000003</v>
      </c>
      <c r="I9" s="37">
        <f>SUM([1]Tables!I144+[1]Tables!K144)</f>
        <v>11.25</v>
      </c>
      <c r="J9" s="37">
        <f>SUM([1]Tables!F100)</f>
        <v>183.53</v>
      </c>
      <c r="K9" s="37">
        <f t="shared" si="0"/>
        <v>3930.0800000000008</v>
      </c>
      <c r="L9" s="37">
        <f t="shared" si="1"/>
        <v>20164.04</v>
      </c>
    </row>
    <row r="10" spans="1:12" s="1" customFormat="1" ht="22.5" x14ac:dyDescent="0.2">
      <c r="A10" s="39" t="s">
        <v>31</v>
      </c>
      <c r="B10" s="40" t="s">
        <v>32</v>
      </c>
      <c r="C10" s="36">
        <f>[1]Remuneration!I4</f>
        <v>17369.189999999999</v>
      </c>
      <c r="D10" s="36">
        <f>SUM([1]Tables!H235:I235)</f>
        <v>3692.2500000000005</v>
      </c>
      <c r="E10" s="37">
        <f>SUM('[1]Provost car'!E6)</f>
        <v>0</v>
      </c>
      <c r="F10" s="37">
        <f>SUM('[1]Claims &amp; Subs '!G10:H10)</f>
        <v>0</v>
      </c>
      <c r="G10" s="37">
        <f>SUM('[1]Claims &amp; Subs '!G11:H11)</f>
        <v>39</v>
      </c>
      <c r="H10" s="36">
        <f>SUM([1]Tables!H145+[1]Tables!J145)</f>
        <v>0</v>
      </c>
      <c r="I10" s="37">
        <f>SUM([1]Tables!I145+[1]Tables!K145)</f>
        <v>0</v>
      </c>
      <c r="J10" s="37">
        <f>SUM([1]Tables!F101)</f>
        <v>479.53</v>
      </c>
      <c r="K10" s="37">
        <f t="shared" si="0"/>
        <v>4210.7800000000007</v>
      </c>
      <c r="L10" s="37">
        <f t="shared" si="1"/>
        <v>21579.97</v>
      </c>
    </row>
    <row r="11" spans="1:12" s="1" customFormat="1" ht="11.25" x14ac:dyDescent="0.2">
      <c r="A11" s="39" t="s">
        <v>33</v>
      </c>
      <c r="B11" s="40" t="s">
        <v>34</v>
      </c>
      <c r="C11" s="36">
        <f>[1]Remuneration!I5</f>
        <v>16233.96</v>
      </c>
      <c r="D11" s="36">
        <f>SUM([1]Tables!H236:I236)</f>
        <v>1663.6499999999999</v>
      </c>
      <c r="E11" s="37">
        <f>SUM('[1]Provost car'!E7)</f>
        <v>0</v>
      </c>
      <c r="F11" s="37">
        <f>SUM('[1]Claims &amp; Subs '!G12:H12)</f>
        <v>402.50000000000006</v>
      </c>
      <c r="G11" s="37">
        <f>SUM('[1]Claims &amp; Subs '!G13:H13)</f>
        <v>351.1</v>
      </c>
      <c r="H11" s="36">
        <f>SUM([1]Tables!H146+[1]Tables!J146)</f>
        <v>816.34000000000015</v>
      </c>
      <c r="I11" s="37">
        <f>SUM([1]Tables!I146+[1]Tables!K146)</f>
        <v>74.67</v>
      </c>
      <c r="J11" s="37">
        <f>SUM([1]Tables!F102)</f>
        <v>7.89</v>
      </c>
      <c r="K11" s="37">
        <f t="shared" si="0"/>
        <v>3316.15</v>
      </c>
      <c r="L11" s="37">
        <f t="shared" si="1"/>
        <v>19550.11</v>
      </c>
    </row>
    <row r="12" spans="1:12" s="1" customFormat="1" ht="33.75" x14ac:dyDescent="0.2">
      <c r="A12" s="39" t="s">
        <v>35</v>
      </c>
      <c r="B12" s="40" t="s">
        <v>36</v>
      </c>
      <c r="C12" s="36">
        <f>[1]Remuneration!I6</f>
        <v>19571.87</v>
      </c>
      <c r="D12" s="36">
        <f>SUM([1]Tables!H237:I237)</f>
        <v>5674.9499999999989</v>
      </c>
      <c r="E12" s="37">
        <f>SUM('[1]Provost car'!E8)</f>
        <v>0</v>
      </c>
      <c r="F12" s="37">
        <f>SUM('[1]Claims &amp; Subs '!G14:H14)</f>
        <v>11</v>
      </c>
      <c r="G12" s="37">
        <f>SUM('[1]Claims &amp; Subs '!G15:H15)</f>
        <v>3565.0699999999979</v>
      </c>
      <c r="H12" s="36">
        <f>SUM([1]Tables!H147+[1]Tables!J147)</f>
        <v>8628.2800000000007</v>
      </c>
      <c r="I12" s="37">
        <f>SUM([1]Tables!I147+[1]Tables!K147)</f>
        <v>571.85</v>
      </c>
      <c r="J12" s="37">
        <f>SUM([1]Tables!F103)</f>
        <v>131.79</v>
      </c>
      <c r="K12" s="37">
        <f t="shared" si="0"/>
        <v>18582.939999999995</v>
      </c>
      <c r="L12" s="37">
        <f t="shared" si="1"/>
        <v>38154.81</v>
      </c>
    </row>
    <row r="13" spans="1:12" s="1" customFormat="1" ht="33.75" x14ac:dyDescent="0.2">
      <c r="A13" s="39" t="s">
        <v>37</v>
      </c>
      <c r="B13" s="40" t="s">
        <v>38</v>
      </c>
      <c r="C13" s="36">
        <f>[1]Remuneration!I7</f>
        <v>18811.86</v>
      </c>
      <c r="D13" s="36">
        <f>SUM([1]Tables!H238:I238)</f>
        <v>3624.2999999999997</v>
      </c>
      <c r="E13" s="37">
        <f>SUM('[1]Provost car'!E9)</f>
        <v>0</v>
      </c>
      <c r="F13" s="37">
        <f>SUM('[1]Claims &amp; Subs '!G16:H16)</f>
        <v>0</v>
      </c>
      <c r="G13" s="37">
        <f>SUM('[1]Claims &amp; Subs '!G17:H17)</f>
        <v>0</v>
      </c>
      <c r="H13" s="36">
        <f>SUM([1]Tables!H148+[1]Tables!J148)</f>
        <v>0</v>
      </c>
      <c r="I13" s="37">
        <f>SUM([1]Tables!I148+[1]Tables!K148)</f>
        <v>0</v>
      </c>
      <c r="J13" s="37">
        <f>SUM([1]Tables!F104)</f>
        <v>380.61</v>
      </c>
      <c r="K13" s="37">
        <f t="shared" si="0"/>
        <v>4004.91</v>
      </c>
      <c r="L13" s="37">
        <f t="shared" si="1"/>
        <v>22816.77</v>
      </c>
    </row>
    <row r="14" spans="1:12" s="1" customFormat="1" ht="22.5" x14ac:dyDescent="0.2">
      <c r="A14" s="39" t="s">
        <v>39</v>
      </c>
      <c r="B14" s="40" t="s">
        <v>40</v>
      </c>
      <c r="C14" s="36">
        <f>[1]Remuneration!I8</f>
        <v>23075.31</v>
      </c>
      <c r="D14" s="36">
        <f>SUM([1]Tables!H239:I239)</f>
        <v>0</v>
      </c>
      <c r="E14" s="37">
        <f>SUM('[1]Provost car'!E10)</f>
        <v>165.6</v>
      </c>
      <c r="F14" s="37">
        <f>SUM('[1]Claims &amp; Subs '!G18:H18)</f>
        <v>7281.5999999999995</v>
      </c>
      <c r="G14" s="37">
        <f>SUM('[1]Claims &amp; Subs '!G19:H19)</f>
        <v>868.19999999999993</v>
      </c>
      <c r="H14" s="36">
        <f>SUM([1]Tables!H149+[1]Tables!J149)</f>
        <v>2753.51</v>
      </c>
      <c r="I14" s="37">
        <f>SUM([1]Tables!I149+[1]Tables!K149)</f>
        <v>133.26999999999998</v>
      </c>
      <c r="J14" s="37">
        <f>SUM([1]Tables!F105)</f>
        <v>850.14</v>
      </c>
      <c r="K14" s="37">
        <f t="shared" si="0"/>
        <v>12052.32</v>
      </c>
      <c r="L14" s="37">
        <f t="shared" si="1"/>
        <v>35127.630000000005</v>
      </c>
    </row>
    <row r="15" spans="1:12" s="1" customFormat="1" ht="22.5" x14ac:dyDescent="0.2">
      <c r="A15" s="39" t="s">
        <v>41</v>
      </c>
      <c r="B15" s="40" t="s">
        <v>42</v>
      </c>
      <c r="C15" s="36">
        <f>[1]Remuneration!I9</f>
        <v>20497.41</v>
      </c>
      <c r="D15" s="36">
        <f>SUM([1]Tables!H240:I240)</f>
        <v>4763.6999999999989</v>
      </c>
      <c r="E15" s="37">
        <f>SUM('[1]Provost car'!E11)</f>
        <v>0</v>
      </c>
      <c r="F15" s="37">
        <f>SUM('[1]Claims &amp; Subs '!G20:H20)</f>
        <v>16.899999999999999</v>
      </c>
      <c r="G15" s="37">
        <f>SUM('[1]Claims &amp; Subs '!G21:H21)</f>
        <v>0</v>
      </c>
      <c r="H15" s="36">
        <f>SUM([1]Tables!H150+[1]Tables!J150)</f>
        <v>112.56000000000002</v>
      </c>
      <c r="I15" s="37">
        <f>SUM([1]Tables!I150+[1]Tables!K150)</f>
        <v>0</v>
      </c>
      <c r="J15" s="37">
        <f>SUM([1]Tables!F106)</f>
        <v>517.02</v>
      </c>
      <c r="K15" s="37">
        <f t="shared" si="0"/>
        <v>5410.1799999999985</v>
      </c>
      <c r="L15" s="37">
        <f t="shared" si="1"/>
        <v>25907.589999999997</v>
      </c>
    </row>
    <row r="16" spans="1:12" s="1" customFormat="1" ht="22.5" x14ac:dyDescent="0.2">
      <c r="A16" s="39" t="s">
        <v>43</v>
      </c>
      <c r="B16" s="40" t="s">
        <v>44</v>
      </c>
      <c r="C16" s="36">
        <f>[1]Remuneration!I10</f>
        <v>20497.41</v>
      </c>
      <c r="D16" s="36">
        <f>SUM([1]Tables!H241:I241)</f>
        <v>5218.2</v>
      </c>
      <c r="E16" s="37">
        <f>SUM('[1]Provost car'!E12)</f>
        <v>0</v>
      </c>
      <c r="F16" s="37">
        <f>SUM('[1]Claims &amp; Subs '!G22:H22)</f>
        <v>39</v>
      </c>
      <c r="G16" s="37">
        <f>SUM('[1]Claims &amp; Subs '!G23:H23)</f>
        <v>238.00000000000003</v>
      </c>
      <c r="H16" s="36">
        <f>SUM([1]Tables!H151+[1]Tables!J151)</f>
        <v>736.5</v>
      </c>
      <c r="I16" s="37">
        <f>SUM([1]Tables!I151+[1]Tables!K151)</f>
        <v>0</v>
      </c>
      <c r="J16" s="37">
        <f>SUM([1]Tables!F107)</f>
        <v>116.09</v>
      </c>
      <c r="K16" s="37">
        <f t="shared" si="0"/>
        <v>6347.79</v>
      </c>
      <c r="L16" s="37">
        <f t="shared" si="1"/>
        <v>26845.200000000001</v>
      </c>
    </row>
    <row r="17" spans="1:12" s="1" customFormat="1" ht="11.25" x14ac:dyDescent="0.2">
      <c r="A17" s="39" t="s">
        <v>45</v>
      </c>
      <c r="B17" s="40" t="s">
        <v>46</v>
      </c>
      <c r="C17" s="36">
        <f>[1]Remuneration!I11</f>
        <v>16278.44</v>
      </c>
      <c r="D17" s="36">
        <f>SUM([1]Tables!H242:I242)</f>
        <v>2418.3000000000002</v>
      </c>
      <c r="E17" s="37">
        <f>SUM('[1]Provost car'!E13)</f>
        <v>0</v>
      </c>
      <c r="F17" s="37">
        <f>SUM('[1]Claims &amp; Subs '!G24:H24)</f>
        <v>10</v>
      </c>
      <c r="G17" s="37">
        <f>SUM('[1]Claims &amp; Subs '!G25:H25)</f>
        <v>382.65000000000009</v>
      </c>
      <c r="H17" s="36">
        <f>SUM([1]Tables!H152+[1]Tables!J152)</f>
        <v>1155.2700000000002</v>
      </c>
      <c r="I17" s="37">
        <f>SUM([1]Tables!I152+[1]Tables!K152)</f>
        <v>132.61000000000001</v>
      </c>
      <c r="J17" s="37">
        <f>SUM([1]Tables!F108)</f>
        <v>148.62</v>
      </c>
      <c r="K17" s="37">
        <f t="shared" si="0"/>
        <v>4247.45</v>
      </c>
      <c r="L17" s="37">
        <f t="shared" si="1"/>
        <v>20525.89</v>
      </c>
    </row>
    <row r="18" spans="1:12" s="1" customFormat="1" ht="22.5" x14ac:dyDescent="0.2">
      <c r="A18" s="39" t="s">
        <v>47</v>
      </c>
      <c r="B18" s="40" t="s">
        <v>48</v>
      </c>
      <c r="C18" s="36">
        <f>[1]Remuneration!I12</f>
        <v>20497.41</v>
      </c>
      <c r="D18" s="36">
        <f>SUM([1]Tables!H243:I243)</f>
        <v>1710.8999999999999</v>
      </c>
      <c r="E18" s="37">
        <f>SUM('[1]Provost car'!E14)</f>
        <v>0</v>
      </c>
      <c r="F18" s="37">
        <f>SUM('[1]Claims &amp; Subs '!G26:H26)</f>
        <v>209.65</v>
      </c>
      <c r="G18" s="37">
        <f>SUM('[1]Claims &amp; Subs '!G27:H27)</f>
        <v>456.80000000000007</v>
      </c>
      <c r="H18" s="36">
        <f>SUM([1]Tables!H153+[1]Tables!J153)</f>
        <v>447.55</v>
      </c>
      <c r="I18" s="37">
        <f>SUM([1]Tables!I153+[1]Tables!K153)</f>
        <v>107.25999999999999</v>
      </c>
      <c r="J18" s="37">
        <f>SUM([1]Tables!F109)</f>
        <v>511.78999999999996</v>
      </c>
      <c r="K18" s="37">
        <f t="shared" si="0"/>
        <v>3443.95</v>
      </c>
      <c r="L18" s="37">
        <f t="shared" si="1"/>
        <v>23941.360000000001</v>
      </c>
    </row>
    <row r="19" spans="1:12" s="1" customFormat="1" ht="45" x14ac:dyDescent="0.2">
      <c r="A19" s="39" t="s">
        <v>49</v>
      </c>
      <c r="B19" s="40" t="s">
        <v>50</v>
      </c>
      <c r="C19" s="36">
        <f>[1]Remuneration!I13</f>
        <v>22047.72</v>
      </c>
      <c r="D19" s="36">
        <f>SUM([1]Tables!H244:I244)</f>
        <v>2866.5</v>
      </c>
      <c r="E19" s="37">
        <f>SUM('[1]Provost car'!E15)</f>
        <v>0</v>
      </c>
      <c r="F19" s="37">
        <f>SUM('[1]Claims &amp; Subs '!G28:H28)</f>
        <v>0</v>
      </c>
      <c r="G19" s="37">
        <f>SUM('[1]Claims &amp; Subs '!G29:H29)</f>
        <v>0</v>
      </c>
      <c r="H19" s="36">
        <f>SUM([1]Tables!H154+[1]Tables!J154)</f>
        <v>0</v>
      </c>
      <c r="I19" s="37">
        <f>SUM([1]Tables!I154+[1]Tables!K154)</f>
        <v>0</v>
      </c>
      <c r="J19" s="37">
        <f>SUM([1]Tables!F110)</f>
        <v>656.73</v>
      </c>
      <c r="K19" s="37">
        <f t="shared" si="0"/>
        <v>3523.23</v>
      </c>
      <c r="L19" s="37">
        <f t="shared" si="1"/>
        <v>25570.95</v>
      </c>
    </row>
    <row r="20" spans="1:12" s="1" customFormat="1" ht="22.5" x14ac:dyDescent="0.2">
      <c r="A20" s="39" t="s">
        <v>51</v>
      </c>
      <c r="B20" s="40" t="s">
        <v>52</v>
      </c>
      <c r="C20" s="36">
        <f>[1]Remuneration!I14</f>
        <v>18811.86</v>
      </c>
      <c r="D20" s="36">
        <f>SUM([1]Tables!H245:I245)</f>
        <v>2460.4000000000005</v>
      </c>
      <c r="E20" s="37">
        <f>SUM('[1]Provost car'!E16)</f>
        <v>0</v>
      </c>
      <c r="F20" s="37">
        <f>SUM('[1]Claims &amp; Subs '!G30:H30)</f>
        <v>0</v>
      </c>
      <c r="G20" s="37">
        <f>SUM('[1]Claims &amp; Subs '!G31:H31)</f>
        <v>0</v>
      </c>
      <c r="H20" s="36">
        <f>SUM([1]Tables!H155+[1]Tables!J155)</f>
        <v>58.329999999999984</v>
      </c>
      <c r="I20" s="37">
        <f>SUM([1]Tables!I155+[1]Tables!K155)</f>
        <v>0</v>
      </c>
      <c r="J20" s="37">
        <f>SUM([1]Tables!F111)</f>
        <v>340.39</v>
      </c>
      <c r="K20" s="37">
        <f t="shared" si="0"/>
        <v>2859.1200000000003</v>
      </c>
      <c r="L20" s="37">
        <f t="shared" si="1"/>
        <v>21670.98</v>
      </c>
    </row>
    <row r="21" spans="1:12" s="1" customFormat="1" ht="11.25" x14ac:dyDescent="0.2">
      <c r="A21" s="41" t="s">
        <v>53</v>
      </c>
      <c r="B21" s="40" t="s">
        <v>29</v>
      </c>
      <c r="C21" s="36">
        <f>[1]Remuneration!I15</f>
        <v>16233.96</v>
      </c>
      <c r="D21" s="36">
        <f>SUM([1]Tables!H246:I246)</f>
        <v>3449.7000000000003</v>
      </c>
      <c r="E21" s="37">
        <f>SUM('[1]Provost car'!E17)</f>
        <v>0</v>
      </c>
      <c r="F21" s="37">
        <f>SUM('[1]Claims &amp; Subs '!G32:H32)</f>
        <v>0</v>
      </c>
      <c r="G21" s="37">
        <f>SUM('[1]Claims &amp; Subs '!G33:H33)</f>
        <v>9.0500000000000007</v>
      </c>
      <c r="H21" s="36">
        <f>SUM([1]Tables!H156+[1]Tables!J156)</f>
        <v>0</v>
      </c>
      <c r="I21" s="37">
        <f>SUM([1]Tables!I156+[1]Tables!K156)</f>
        <v>0</v>
      </c>
      <c r="J21" s="37">
        <f>SUM([1]Tables!F112)</f>
        <v>67.289999999999992</v>
      </c>
      <c r="K21" s="37">
        <f t="shared" si="0"/>
        <v>3526.0400000000004</v>
      </c>
      <c r="L21" s="37">
        <f t="shared" si="1"/>
        <v>19760</v>
      </c>
    </row>
    <row r="22" spans="1:12" s="1" customFormat="1" ht="22.5" x14ac:dyDescent="0.2">
      <c r="A22" s="41" t="s">
        <v>54</v>
      </c>
      <c r="B22" s="40" t="s">
        <v>55</v>
      </c>
      <c r="C22" s="36">
        <f>[1]Remuneration!I16</f>
        <v>17369.189999999999</v>
      </c>
      <c r="D22" s="36">
        <f>SUM([1]Tables!H247:I247)</f>
        <v>2738.7</v>
      </c>
      <c r="E22" s="37">
        <f>SUM('[1]Provost car'!E18)</f>
        <v>0</v>
      </c>
      <c r="F22" s="37">
        <f>SUM('[1]Claims &amp; Subs '!G34:H34)</f>
        <v>23</v>
      </c>
      <c r="G22" s="37">
        <f>SUM('[1]Claims &amp; Subs '!G35:H35)</f>
        <v>1620</v>
      </c>
      <c r="H22" s="36">
        <f>SUM([1]Tables!H157+[1]Tables!J157)</f>
        <v>2052.34</v>
      </c>
      <c r="I22" s="37">
        <f>SUM([1]Tables!I157+[1]Tables!K157)</f>
        <v>228.74</v>
      </c>
      <c r="J22" s="37">
        <f>SUM([1]Tables!F113)</f>
        <v>62</v>
      </c>
      <c r="K22" s="37">
        <f t="shared" si="0"/>
        <v>6724.78</v>
      </c>
      <c r="L22" s="37">
        <f t="shared" si="1"/>
        <v>24093.969999999998</v>
      </c>
    </row>
    <row r="23" spans="1:12" s="1" customFormat="1" ht="22.5" x14ac:dyDescent="0.2">
      <c r="A23" s="39" t="s">
        <v>56</v>
      </c>
      <c r="B23" s="40" t="s">
        <v>57</v>
      </c>
      <c r="C23" s="36">
        <f>[1]Remuneration!I17</f>
        <v>18811.86</v>
      </c>
      <c r="D23" s="36">
        <f>SUM([1]Tables!H248:I248)</f>
        <v>2975.8500000000004</v>
      </c>
      <c r="E23" s="37">
        <f>SUM('[1]Provost car'!E19)</f>
        <v>0</v>
      </c>
      <c r="F23" s="37">
        <f>SUM('[1]Claims &amp; Subs '!G36:H36)</f>
        <v>58.260000000000005</v>
      </c>
      <c r="G23" s="37">
        <f>SUM('[1]Claims &amp; Subs '!G37:H37)</f>
        <v>9.0500000000000007</v>
      </c>
      <c r="H23" s="36">
        <f>SUM([1]Tables!H158+[1]Tables!J158)</f>
        <v>938.73</v>
      </c>
      <c r="I23" s="37">
        <f>SUM([1]Tables!I158+[1]Tables!K158)</f>
        <v>76.95</v>
      </c>
      <c r="J23" s="37">
        <f>SUM([1]Tables!F114)</f>
        <v>795.2</v>
      </c>
      <c r="K23" s="37">
        <f t="shared" si="0"/>
        <v>4854.0400000000009</v>
      </c>
      <c r="L23" s="37">
        <f t="shared" si="1"/>
        <v>23665.9</v>
      </c>
    </row>
    <row r="24" spans="1:12" s="1" customFormat="1" ht="11.25" x14ac:dyDescent="0.2">
      <c r="A24" s="41" t="s">
        <v>58</v>
      </c>
      <c r="B24" s="40" t="s">
        <v>59</v>
      </c>
      <c r="C24" s="36">
        <f>[1]Remuneration!I18</f>
        <v>19903.75</v>
      </c>
      <c r="D24" s="36">
        <f>SUM([1]Tables!H249:I249)</f>
        <v>2376.9</v>
      </c>
      <c r="E24" s="37">
        <f>SUM('[1]Provost car'!E20)</f>
        <v>0</v>
      </c>
      <c r="F24" s="37">
        <f>SUM('[1]Claims &amp; Subs '!G38:H38)</f>
        <v>27.7</v>
      </c>
      <c r="G24" s="37">
        <f>SUM('[1]Claims &amp; Subs '!G39:H39)</f>
        <v>526.95000000000005</v>
      </c>
      <c r="H24" s="36">
        <f>SUM([1]Tables!H159+[1]Tables!J159)</f>
        <v>0</v>
      </c>
      <c r="I24" s="37">
        <f>SUM([1]Tables!I159+[1]Tables!K159)</f>
        <v>0</v>
      </c>
      <c r="J24" s="37">
        <f>SUM([1]Tables!F115)</f>
        <v>172.85</v>
      </c>
      <c r="K24" s="37">
        <f t="shared" si="0"/>
        <v>3104.4</v>
      </c>
      <c r="L24" s="37">
        <f t="shared" si="1"/>
        <v>23008.15</v>
      </c>
    </row>
    <row r="25" spans="1:12" s="1" customFormat="1" ht="11.25" x14ac:dyDescent="0.2">
      <c r="A25" s="39" t="s">
        <v>60</v>
      </c>
      <c r="B25" s="40" t="s">
        <v>29</v>
      </c>
      <c r="C25" s="36">
        <f>[1]Remuneration!I19</f>
        <v>16233.96</v>
      </c>
      <c r="D25" s="36">
        <f>SUM([1]Tables!H250:I250)</f>
        <v>5617.7999999999993</v>
      </c>
      <c r="E25" s="37">
        <f>SUM('[1]Provost car'!E21)</f>
        <v>0</v>
      </c>
      <c r="F25" s="37">
        <f>SUM('[1]Claims &amp; Subs '!G40:H40)</f>
        <v>0</v>
      </c>
      <c r="G25" s="37">
        <f>SUM('[1]Claims &amp; Subs '!G41:H41)</f>
        <v>0</v>
      </c>
      <c r="H25" s="36">
        <f>SUM([1]Tables!H160+[1]Tables!J160)</f>
        <v>166</v>
      </c>
      <c r="I25" s="37">
        <f>SUM([1]Tables!I160+[1]Tables!K160)</f>
        <v>0</v>
      </c>
      <c r="J25" s="37">
        <f>SUM([1]Tables!F116)</f>
        <v>340</v>
      </c>
      <c r="K25" s="37">
        <f t="shared" si="0"/>
        <v>6123.7999999999993</v>
      </c>
      <c r="L25" s="37">
        <f t="shared" si="1"/>
        <v>22357.759999999998</v>
      </c>
    </row>
    <row r="26" spans="1:12" s="1" customFormat="1" ht="11.25" x14ac:dyDescent="0.2">
      <c r="A26" s="39" t="s">
        <v>61</v>
      </c>
      <c r="B26" s="40" t="s">
        <v>34</v>
      </c>
      <c r="C26" s="36">
        <f>[1]Remuneration!I20</f>
        <v>16233.96</v>
      </c>
      <c r="D26" s="36">
        <f>SUM([1]Tables!H251:I251)</f>
        <v>2052.9</v>
      </c>
      <c r="E26" s="37">
        <f>SUM('[1]Provost car'!E22)</f>
        <v>0</v>
      </c>
      <c r="F26" s="37">
        <f>SUM('[1]Claims &amp; Subs '!G42:H42)</f>
        <v>48.33</v>
      </c>
      <c r="G26" s="37">
        <f>SUM('[1]Claims &amp; Subs '!G43:H43)</f>
        <v>0</v>
      </c>
      <c r="H26" s="36">
        <f>SUM([1]Tables!H161+[1]Tables!J161)</f>
        <v>9.67</v>
      </c>
      <c r="I26" s="37">
        <f>SUM([1]Tables!I161+[1]Tables!K161)</f>
        <v>3.9</v>
      </c>
      <c r="J26" s="37">
        <f>SUM([1]Tables!F117)</f>
        <v>458.53999999999996</v>
      </c>
      <c r="K26" s="37">
        <f t="shared" si="0"/>
        <v>2573.34</v>
      </c>
      <c r="L26" s="37">
        <f t="shared" si="1"/>
        <v>18807.3</v>
      </c>
    </row>
    <row r="27" spans="1:12" s="1" customFormat="1" ht="11.25" x14ac:dyDescent="0.2">
      <c r="A27" s="39" t="s">
        <v>62</v>
      </c>
      <c r="B27" s="40" t="s">
        <v>34</v>
      </c>
      <c r="C27" s="36">
        <f>[1]Remuneration!I21</f>
        <v>16233.96</v>
      </c>
      <c r="D27" s="36">
        <f>SUM([1]Tables!H252:I252)</f>
        <v>3432.15</v>
      </c>
      <c r="E27" s="37">
        <f>SUM('[1]Provost car'!E23)</f>
        <v>0</v>
      </c>
      <c r="F27" s="37">
        <f>SUM('[1]Claims &amp; Subs '!G44:H44)</f>
        <v>82.4</v>
      </c>
      <c r="G27" s="37">
        <f>SUM('[1]Claims &amp; Subs '!G45:H45)</f>
        <v>0</v>
      </c>
      <c r="H27" s="36">
        <f>SUM([1]Tables!H162+[1]Tables!J162)</f>
        <v>0</v>
      </c>
      <c r="I27" s="37">
        <f>SUM([1]Tables!I162+[1]Tables!K162)</f>
        <v>0</v>
      </c>
      <c r="J27" s="37">
        <f>SUM([1]Tables!F118)</f>
        <v>425.39</v>
      </c>
      <c r="K27" s="37">
        <f t="shared" si="0"/>
        <v>3939.94</v>
      </c>
      <c r="L27" s="37">
        <f t="shared" si="1"/>
        <v>20173.899999999998</v>
      </c>
    </row>
    <row r="28" spans="1:12" s="1" customFormat="1" ht="11.25" x14ac:dyDescent="0.2">
      <c r="A28" s="39" t="s">
        <v>63</v>
      </c>
      <c r="B28" s="40" t="s">
        <v>29</v>
      </c>
      <c r="C28" s="36">
        <f>[1]Remuneration!I22</f>
        <v>16233.96</v>
      </c>
      <c r="D28" s="36">
        <f>SUM([1]Tables!H253:I253)</f>
        <v>3072.5</v>
      </c>
      <c r="E28" s="37">
        <f>SUM('[1]Provost car'!E24)</f>
        <v>0</v>
      </c>
      <c r="F28" s="37">
        <f>SUM('[1]Claims &amp; Subs '!G46:H46)</f>
        <v>6.25</v>
      </c>
      <c r="G28" s="37">
        <f>SUM('[1]Claims &amp; Subs '!G47:H47)</f>
        <v>149.19999999999999</v>
      </c>
      <c r="H28" s="36">
        <f>SUM([1]Tables!H163+[1]Tables!J163)</f>
        <v>341.3</v>
      </c>
      <c r="I28" s="37">
        <f>SUM([1]Tables!I163+[1]Tables!K163)</f>
        <v>0</v>
      </c>
      <c r="J28" s="37">
        <f>SUM([1]Tables!F119)</f>
        <v>42.36</v>
      </c>
      <c r="K28" s="37">
        <f t="shared" si="0"/>
        <v>3611.61</v>
      </c>
      <c r="L28" s="37">
        <f t="shared" si="1"/>
        <v>19845.57</v>
      </c>
    </row>
    <row r="29" spans="1:12" s="1" customFormat="1" ht="33.75" x14ac:dyDescent="0.2">
      <c r="A29" s="39" t="s">
        <v>64</v>
      </c>
      <c r="B29" s="40" t="s">
        <v>65</v>
      </c>
      <c r="C29" s="36">
        <f>[1]Remuneration!I23</f>
        <v>23736.83</v>
      </c>
      <c r="D29" s="36">
        <f>SUM([1]Tables!H254:I254)</f>
        <v>4601.4500000000016</v>
      </c>
      <c r="E29" s="37">
        <f>SUM('[1]Provost car'!E25)</f>
        <v>0</v>
      </c>
      <c r="F29" s="37">
        <f>SUM('[1]Claims &amp; Subs '!G48:H48)</f>
        <v>10</v>
      </c>
      <c r="G29" s="37">
        <f>SUM('[1]Claims &amp; Subs '!G49:H49)</f>
        <v>1549.8799999999999</v>
      </c>
      <c r="H29" s="36">
        <f>SUM([1]Tables!H164+[1]Tables!J164)</f>
        <v>524.80999999999995</v>
      </c>
      <c r="I29" s="37">
        <f>SUM([1]Tables!I164+[1]Tables!K164)</f>
        <v>16.72</v>
      </c>
      <c r="J29" s="37">
        <f>SUM([1]Tables!F120)</f>
        <v>487.3</v>
      </c>
      <c r="K29" s="37">
        <f t="shared" si="0"/>
        <v>7190.1600000000017</v>
      </c>
      <c r="L29" s="37">
        <f t="shared" si="1"/>
        <v>30926.990000000005</v>
      </c>
    </row>
    <row r="30" spans="1:12" s="1" customFormat="1" ht="11.25" x14ac:dyDescent="0.2">
      <c r="A30" s="39" t="s">
        <v>66</v>
      </c>
      <c r="B30" s="40" t="s">
        <v>34</v>
      </c>
      <c r="C30" s="36">
        <f>[1]Remuneration!I24</f>
        <v>16233.96</v>
      </c>
      <c r="D30" s="36">
        <f>SUM([1]Tables!H255:I255)</f>
        <v>5695.3</v>
      </c>
      <c r="E30" s="37">
        <f>SUM('[1]Provost car'!E26)</f>
        <v>0</v>
      </c>
      <c r="F30" s="37">
        <f>SUM('[1]Claims &amp; Subs '!G50:H50)</f>
        <v>84.050000000000011</v>
      </c>
      <c r="G30" s="37">
        <f>SUM('[1]Claims &amp; Subs '!G51:H51)</f>
        <v>0</v>
      </c>
      <c r="H30" s="36">
        <f>SUM([1]Tables!H165+[1]Tables!J165)</f>
        <v>108.32999999999998</v>
      </c>
      <c r="I30" s="37">
        <f>SUM([1]Tables!I165+[1]Tables!K165)</f>
        <v>0</v>
      </c>
      <c r="J30" s="37">
        <f>SUM([1]Tables!F121)</f>
        <v>478.39</v>
      </c>
      <c r="K30" s="37">
        <f t="shared" si="0"/>
        <v>6366.0700000000006</v>
      </c>
      <c r="L30" s="37">
        <f t="shared" si="1"/>
        <v>22600.03</v>
      </c>
    </row>
    <row r="31" spans="1:12" s="1" customFormat="1" ht="11.25" x14ac:dyDescent="0.2">
      <c r="A31" s="39" t="s">
        <v>67</v>
      </c>
      <c r="B31" s="40" t="s">
        <v>29</v>
      </c>
      <c r="C31" s="36">
        <f>[1]Remuneration!I25</f>
        <v>16233.96</v>
      </c>
      <c r="D31" s="36">
        <f>SUM([1]Tables!H256:I256)</f>
        <v>3225.6</v>
      </c>
      <c r="E31" s="37">
        <f>SUM('[1]Provost car'!E27)</f>
        <v>0</v>
      </c>
      <c r="F31" s="37">
        <f>SUM('[1]Claims &amp; Subs '!G52:H52)</f>
        <v>27.8</v>
      </c>
      <c r="G31" s="37">
        <f>SUM('[1]Claims &amp; Subs '!G53:H53)</f>
        <v>0</v>
      </c>
      <c r="H31" s="36">
        <f>SUM([1]Tables!H166+[1]Tables!J166)</f>
        <v>62.5</v>
      </c>
      <c r="I31" s="37">
        <f>SUM([1]Tables!I166+[1]Tables!K166)</f>
        <v>0</v>
      </c>
      <c r="J31" s="37">
        <f>SUM([1]Tables!F122)</f>
        <v>0</v>
      </c>
      <c r="K31" s="37">
        <f t="shared" si="0"/>
        <v>3315.9</v>
      </c>
      <c r="L31" s="37">
        <f t="shared" si="1"/>
        <v>19549.86</v>
      </c>
    </row>
    <row r="32" spans="1:12" s="1" customFormat="1" ht="22.5" x14ac:dyDescent="0.2">
      <c r="A32" s="39" t="s">
        <v>68</v>
      </c>
      <c r="B32" s="40" t="s">
        <v>69</v>
      </c>
      <c r="C32" s="36">
        <f>[1]Remuneration!I26</f>
        <v>18811.86</v>
      </c>
      <c r="D32" s="36">
        <f>SUM([1]Tables!H257:I257)</f>
        <v>3464.9500000000007</v>
      </c>
      <c r="E32" s="37">
        <f>SUM('[1]Provost car'!E28)</f>
        <v>0</v>
      </c>
      <c r="F32" s="37">
        <f>SUM('[1]Claims &amp; Subs '!G54:H54)</f>
        <v>29.9</v>
      </c>
      <c r="G32" s="37">
        <f>SUM('[1]Claims &amp; Subs '!G55:H55)</f>
        <v>0</v>
      </c>
      <c r="H32" s="36">
        <f>SUM([1]Tables!H167+[1]Tables!J167)</f>
        <v>92.5</v>
      </c>
      <c r="I32" s="37">
        <f>SUM([1]Tables!I167+[1]Tables!K167)</f>
        <v>0</v>
      </c>
      <c r="J32" s="37">
        <f>SUM([1]Tables!F123)</f>
        <v>594.09</v>
      </c>
      <c r="K32" s="37">
        <f t="shared" si="0"/>
        <v>4181.4400000000005</v>
      </c>
      <c r="L32" s="37">
        <f t="shared" si="1"/>
        <v>22993.300000000003</v>
      </c>
    </row>
    <row r="33" spans="1:13" s="1" customFormat="1" ht="30" customHeight="1" x14ac:dyDescent="0.2">
      <c r="A33" s="39" t="s">
        <v>70</v>
      </c>
      <c r="B33" s="40" t="s">
        <v>71</v>
      </c>
      <c r="C33" s="36">
        <f>[1]Remuneration!I27</f>
        <v>18811.86</v>
      </c>
      <c r="D33" s="36">
        <f>SUM([1]Tables!H258:I258)</f>
        <v>2845.45</v>
      </c>
      <c r="E33" s="37">
        <f>SUM('[1]Provost car'!E29)</f>
        <v>0</v>
      </c>
      <c r="F33" s="37">
        <f>SUM('[1]Claims &amp; Subs '!G56:H56)</f>
        <v>51.55</v>
      </c>
      <c r="G33" s="37">
        <f>SUM('[1]Claims &amp; Subs '!G57:H57)</f>
        <v>0</v>
      </c>
      <c r="H33" s="36">
        <f>SUM([1]Tables!H168+[1]Tables!J168)</f>
        <v>533.84</v>
      </c>
      <c r="I33" s="37">
        <f>SUM([1]Tables!I168+[1]Tables!K168)</f>
        <v>0</v>
      </c>
      <c r="J33" s="37">
        <f>SUM([1]Tables!F124)</f>
        <v>162.92000000000002</v>
      </c>
      <c r="K33" s="37">
        <f t="shared" si="0"/>
        <v>3593.76</v>
      </c>
      <c r="L33" s="37">
        <f t="shared" si="1"/>
        <v>22405.620000000003</v>
      </c>
    </row>
    <row r="34" spans="1:13" s="1" customFormat="1" ht="27" customHeight="1" x14ac:dyDescent="0.2">
      <c r="A34" s="39" t="s">
        <v>72</v>
      </c>
      <c r="B34" s="40" t="s">
        <v>73</v>
      </c>
      <c r="C34" s="36">
        <f>[1]Remuneration!I28</f>
        <v>17369.189999999999</v>
      </c>
      <c r="D34" s="36">
        <f>SUM([1]Tables!H259:I259)</f>
        <v>1012.1999999999999</v>
      </c>
      <c r="E34" s="37">
        <f>SUM('[1]Provost car'!E30)</f>
        <v>0</v>
      </c>
      <c r="F34" s="37">
        <f>SUM('[1]Claims &amp; Subs '!G58:H58)</f>
        <v>0</v>
      </c>
      <c r="G34" s="37">
        <f>SUM('[1]Claims &amp; Subs '!G59:H59)</f>
        <v>0</v>
      </c>
      <c r="H34" s="36">
        <f>SUM([1]Tables!H169+[1]Tables!J169)</f>
        <v>0</v>
      </c>
      <c r="I34" s="37">
        <f>SUM([1]Tables!I169+[1]Tables!K169)</f>
        <v>0</v>
      </c>
      <c r="J34" s="37">
        <f>SUM([1]Tables!F125)</f>
        <v>338.85</v>
      </c>
      <c r="K34" s="37">
        <f t="shared" si="0"/>
        <v>1351.05</v>
      </c>
      <c r="L34" s="37">
        <f t="shared" si="1"/>
        <v>18720.239999999998</v>
      </c>
    </row>
    <row r="35" spans="1:13" s="1" customFormat="1" ht="42.75" customHeight="1" x14ac:dyDescent="0.2">
      <c r="A35" s="39" t="s">
        <v>74</v>
      </c>
      <c r="B35" s="40" t="s">
        <v>75</v>
      </c>
      <c r="C35" s="36">
        <f>[1]Remuneration!I29</f>
        <v>21434.47</v>
      </c>
      <c r="D35" s="36">
        <f>SUM([1]Tables!H260:I260)</f>
        <v>1576.8000000000002</v>
      </c>
      <c r="E35" s="37">
        <f>SUM('[1]Provost car'!E31)</f>
        <v>0</v>
      </c>
      <c r="F35" s="37">
        <f>SUM('[1]Claims &amp; Subs '!G60:H60)</f>
        <v>28.2</v>
      </c>
      <c r="G35" s="37">
        <f>SUM('[1]Claims &amp; Subs '!G61:H61)</f>
        <v>0</v>
      </c>
      <c r="H35" s="36">
        <f>SUM([1]Tables!H170+[1]Tables!J170)</f>
        <v>254.37</v>
      </c>
      <c r="I35" s="37">
        <f>SUM([1]Tables!I170+[1]Tables!K170)</f>
        <v>50</v>
      </c>
      <c r="J35" s="37">
        <f>SUM([1]Tables!F126)</f>
        <v>318.99</v>
      </c>
      <c r="K35" s="37">
        <f t="shared" si="0"/>
        <v>2228.3600000000006</v>
      </c>
      <c r="L35" s="37">
        <f t="shared" si="1"/>
        <v>23662.83</v>
      </c>
    </row>
    <row r="36" spans="1:13" s="1" customFormat="1" ht="21.75" customHeight="1" x14ac:dyDescent="0.2">
      <c r="A36" s="39" t="s">
        <v>76</v>
      </c>
      <c r="B36" s="40" t="s">
        <v>77</v>
      </c>
      <c r="C36" s="36">
        <f>[1]Remuneration!I30</f>
        <v>21768.69</v>
      </c>
      <c r="D36" s="36">
        <f>SUM([1]Tables!H261:I261)</f>
        <v>2608.0500000000002</v>
      </c>
      <c r="E36" s="37">
        <f>SUM('[1]Provost car'!E32)</f>
        <v>0</v>
      </c>
      <c r="F36" s="37">
        <f>SUM('[1]Claims &amp; Subs '!G62:H62)</f>
        <v>214.43</v>
      </c>
      <c r="G36" s="37">
        <f>SUM('[1]Claims &amp; Subs '!G63:H63)</f>
        <v>0</v>
      </c>
      <c r="H36" s="36">
        <f>SUM([1]Tables!H171+[1]Tables!J171)</f>
        <v>85.29</v>
      </c>
      <c r="I36" s="37">
        <f>SUM([1]Tables!I171+[1]Tables!K171)</f>
        <v>0</v>
      </c>
      <c r="J36" s="37">
        <f>SUM([1]Tables!F127)</f>
        <v>471.07000000000005</v>
      </c>
      <c r="K36" s="37">
        <f t="shared" si="0"/>
        <v>3378.84</v>
      </c>
      <c r="L36" s="37">
        <f t="shared" si="1"/>
        <v>25147.53</v>
      </c>
    </row>
    <row r="37" spans="1:13" s="1" customFormat="1" ht="20.25" customHeight="1" x14ac:dyDescent="0.2">
      <c r="A37" s="39" t="s">
        <v>78</v>
      </c>
      <c r="B37" s="40" t="s">
        <v>29</v>
      </c>
      <c r="C37" s="36">
        <f>[1]Remuneration!I31</f>
        <v>16233.96</v>
      </c>
      <c r="D37" s="36">
        <f>SUM([1]Tables!H262:I262)</f>
        <v>4524.7500000000009</v>
      </c>
      <c r="E37" s="37">
        <f>SUM('[1]Provost car'!E33)</f>
        <v>0</v>
      </c>
      <c r="F37" s="37">
        <f>SUM('[1]Claims &amp; Subs '!G64:H64)</f>
        <v>140.85</v>
      </c>
      <c r="G37" s="37">
        <f>SUM('[1]Claims &amp; Subs '!G65:H65)</f>
        <v>9.0500000000000007</v>
      </c>
      <c r="H37" s="36">
        <f>SUM([1]Tables!H172+[1]Tables!J172)</f>
        <v>133.31</v>
      </c>
      <c r="I37" s="37">
        <f>SUM([1]Tables!I172+[1]Tables!K172)</f>
        <v>20.990000000000002</v>
      </c>
      <c r="J37" s="37">
        <f>SUM([1]Tables!F128)</f>
        <v>449.67</v>
      </c>
      <c r="K37" s="37">
        <f t="shared" si="0"/>
        <v>5278.6200000000017</v>
      </c>
      <c r="L37" s="37">
        <f t="shared" si="1"/>
        <v>21512.58</v>
      </c>
    </row>
    <row r="38" spans="1:13" s="1" customFormat="1" ht="18" customHeight="1" x14ac:dyDescent="0.2">
      <c r="A38" s="39" t="s">
        <v>79</v>
      </c>
      <c r="B38" s="40" t="s">
        <v>80</v>
      </c>
      <c r="C38" s="36">
        <f>[1]Remuneration!I32</f>
        <v>19322.169999999998</v>
      </c>
      <c r="D38" s="36">
        <f>SUM([1]Tables!H263:I263)</f>
        <v>4303.8</v>
      </c>
      <c r="E38" s="37">
        <f>SUM('[1]Provost car'!E34)</f>
        <v>491.40000000000003</v>
      </c>
      <c r="F38" s="37">
        <f>SUM('[1]Claims &amp; Subs '!G66:H66)</f>
        <v>135.32999999999998</v>
      </c>
      <c r="G38" s="37">
        <f>SUM('[1]Claims &amp; Subs '!G67:H67)</f>
        <v>1351.6799999999998</v>
      </c>
      <c r="H38" s="36">
        <f>SUM([1]Tables!H173+[1]Tables!J173)</f>
        <v>445.75999999999993</v>
      </c>
      <c r="I38" s="37">
        <f>SUM([1]Tables!I173+[1]Tables!K173)</f>
        <v>3.25</v>
      </c>
      <c r="J38" s="37">
        <f>SUM([1]Tables!F129)</f>
        <v>562.94000000000005</v>
      </c>
      <c r="K38" s="37">
        <f t="shared" si="0"/>
        <v>7294.16</v>
      </c>
      <c r="L38" s="37">
        <f t="shared" si="1"/>
        <v>26616.329999999998</v>
      </c>
    </row>
    <row r="39" spans="1:13" s="1" customFormat="1" ht="35.25" customHeight="1" x14ac:dyDescent="0.2">
      <c r="A39" s="39" t="s">
        <v>81</v>
      </c>
      <c r="B39" s="40" t="s">
        <v>82</v>
      </c>
      <c r="C39" s="36">
        <f>[1]Remuneration!I33</f>
        <v>20497.41</v>
      </c>
      <c r="D39" s="36">
        <f>SUM([1]Tables!H264:I264)</f>
        <v>5025.1500000000005</v>
      </c>
      <c r="E39" s="37">
        <f>SUM('[1]Provost car'!E35)</f>
        <v>0</v>
      </c>
      <c r="F39" s="37">
        <f>SUM('[1]Claims &amp; Subs '!G68:H68)</f>
        <v>273</v>
      </c>
      <c r="G39" s="37">
        <f>SUM('[1]Claims &amp; Subs '!G69:H69)</f>
        <v>0</v>
      </c>
      <c r="H39" s="36">
        <f>SUM([1]Tables!H174+[1]Tables!J174)</f>
        <v>153.76</v>
      </c>
      <c r="I39" s="37">
        <f>SUM([1]Tables!I174+[1]Tables!K174)</f>
        <v>11.79</v>
      </c>
      <c r="J39" s="37">
        <f>SUM([1]Tables!F130)</f>
        <v>215</v>
      </c>
      <c r="K39" s="37">
        <f t="shared" si="0"/>
        <v>5678.7000000000007</v>
      </c>
      <c r="L39" s="37">
        <f t="shared" si="1"/>
        <v>26176.11</v>
      </c>
    </row>
    <row r="40" spans="1:13" s="1" customFormat="1" ht="16.5" customHeight="1" x14ac:dyDescent="0.2">
      <c r="A40" s="39" t="s">
        <v>83</v>
      </c>
      <c r="B40" s="40" t="s">
        <v>84</v>
      </c>
      <c r="C40" s="36">
        <f>[1]Remuneration!I34</f>
        <v>21329.7</v>
      </c>
      <c r="D40" s="36">
        <f>SUM([1]Tables!H265:I265)</f>
        <v>1035</v>
      </c>
      <c r="E40" s="37">
        <f>SUM('[1]Provost car'!E36)</f>
        <v>5101.2</v>
      </c>
      <c r="F40" s="37">
        <f>SUM('[1]Claims &amp; Subs '!G70:H70)</f>
        <v>315.14999999999998</v>
      </c>
      <c r="G40" s="37">
        <f>SUM('[1]Claims &amp; Subs '!G71:H71)</f>
        <v>316.8</v>
      </c>
      <c r="H40" s="36">
        <f>SUM([1]Tables!H175+[1]Tables!J175)</f>
        <v>573.70000000000005</v>
      </c>
      <c r="I40" s="37">
        <f>SUM([1]Tables!I175+[1]Tables!K175)</f>
        <v>0</v>
      </c>
      <c r="J40" s="37">
        <f>SUM([1]Tables!F131)</f>
        <v>435.01</v>
      </c>
      <c r="K40" s="37">
        <f t="shared" si="0"/>
        <v>7776.86</v>
      </c>
      <c r="L40" s="37">
        <f t="shared" si="1"/>
        <v>29106.560000000001</v>
      </c>
    </row>
    <row r="41" spans="1:13" s="1" customFormat="1" ht="29.25" customHeight="1" x14ac:dyDescent="0.2">
      <c r="A41" s="39" t="s">
        <v>85</v>
      </c>
      <c r="B41" s="40" t="s">
        <v>86</v>
      </c>
      <c r="C41" s="36">
        <f>[1]Remuneration!I35</f>
        <v>20497.41</v>
      </c>
      <c r="D41" s="36">
        <f>SUM([1]Tables!H266:I266)</f>
        <v>2469.15</v>
      </c>
      <c r="E41" s="37">
        <f>SUM('[1]Provost car'!E37)</f>
        <v>0</v>
      </c>
      <c r="F41" s="37">
        <f>SUM('[1]Claims &amp; Subs '!G72:H72)</f>
        <v>130.19999999999999</v>
      </c>
      <c r="G41" s="37">
        <f>SUM('[1]Claims &amp; Subs '!G73:H73)</f>
        <v>0</v>
      </c>
      <c r="H41" s="36">
        <f>SUM([1]Tables!H176+[1]Tables!J176)</f>
        <v>133.54</v>
      </c>
      <c r="I41" s="37">
        <f>SUM([1]Tables!I176+[1]Tables!K176)</f>
        <v>17.649999999999999</v>
      </c>
      <c r="J41" s="37">
        <f>SUM([1]Tables!F132)</f>
        <v>72.73</v>
      </c>
      <c r="K41" s="37">
        <f t="shared" si="0"/>
        <v>2823.27</v>
      </c>
      <c r="L41" s="37">
        <f t="shared" si="1"/>
        <v>23320.68</v>
      </c>
    </row>
    <row r="42" spans="1:13" s="1" customFormat="1" ht="29.25" customHeight="1" x14ac:dyDescent="0.2">
      <c r="A42" s="39" t="s">
        <v>87</v>
      </c>
      <c r="B42" s="40" t="s">
        <v>88</v>
      </c>
      <c r="C42" s="36">
        <f>[1]Remuneration!I36</f>
        <v>20840.28</v>
      </c>
      <c r="D42" s="36">
        <f>SUM([1]Tables!H267:I267)</f>
        <v>4743.6499999999996</v>
      </c>
      <c r="E42" s="37">
        <f>SUM('[1]Provost car'!E38)</f>
        <v>0</v>
      </c>
      <c r="F42" s="37">
        <f>SUM('[1]Claims &amp; Subs '!G74:H74)</f>
        <v>95.7</v>
      </c>
      <c r="G42" s="37">
        <f>SUM('[1]Claims &amp; Subs '!G75:H75)</f>
        <v>0</v>
      </c>
      <c r="H42" s="36">
        <f>SUM([1]Tables!H177+[1]Tables!J177)</f>
        <v>0</v>
      </c>
      <c r="I42" s="37">
        <f>SUM([1]Tables!I177+[1]Tables!K177)</f>
        <v>0</v>
      </c>
      <c r="J42" s="37">
        <f>SUM([1]Tables!F133)</f>
        <v>2.1</v>
      </c>
      <c r="K42" s="37">
        <f t="shared" si="0"/>
        <v>4841.45</v>
      </c>
      <c r="L42" s="37">
        <f t="shared" si="1"/>
        <v>25681.73</v>
      </c>
    </row>
    <row r="43" spans="1:13" s="1" customFormat="1" ht="30.75" customHeight="1" x14ac:dyDescent="0.2">
      <c r="A43" s="39" t="s">
        <v>89</v>
      </c>
      <c r="B43" s="40" t="s">
        <v>90</v>
      </c>
      <c r="C43" s="36">
        <f>[1]Remuneration!I37</f>
        <v>26010.78</v>
      </c>
      <c r="D43" s="36">
        <f>SUM([1]Tables!H268:I268)</f>
        <v>6004.35</v>
      </c>
      <c r="E43" s="37">
        <f>SUM('[1]Provost car'!E39)</f>
        <v>0</v>
      </c>
      <c r="F43" s="37">
        <f>SUM('[1]Claims &amp; Subs '!G76:H76)</f>
        <v>288.63</v>
      </c>
      <c r="G43" s="37">
        <f>SUM('[1]Claims &amp; Subs '!G77:H77)</f>
        <v>0</v>
      </c>
      <c r="H43" s="36">
        <f>SUM([1]Tables!H178+[1]Tables!J178)</f>
        <v>248.58</v>
      </c>
      <c r="I43" s="37">
        <f>SUM([1]Tables!I178+[1]Tables!K178)</f>
        <v>0</v>
      </c>
      <c r="J43" s="37">
        <f>SUM([1]Tables!F134)</f>
        <v>547</v>
      </c>
      <c r="K43" s="37">
        <f t="shared" si="0"/>
        <v>7088.56</v>
      </c>
      <c r="L43" s="37">
        <f t="shared" si="1"/>
        <v>33099.339999999997</v>
      </c>
    </row>
    <row r="45" spans="1:13" x14ac:dyDescent="0.25">
      <c r="M45" t="s">
        <v>91</v>
      </c>
    </row>
  </sheetData>
  <mergeCells count="5">
    <mergeCell ref="A1:L1"/>
    <mergeCell ref="A2:L2"/>
    <mergeCell ref="F3:G3"/>
    <mergeCell ref="H3:I3"/>
    <mergeCell ref="F4:G4"/>
  </mergeCells>
  <pageMargins left="7.874015748031496E-2" right="3.937007874015748E-2" top="0.39370078740157483" bottom="0.23622047244094491" header="0.31496062992125984" footer="0.31496062992125984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Argyll and Bute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</dc:creator>
  <cp:lastModifiedBy>%username%</cp:lastModifiedBy>
  <cp:lastPrinted>2014-05-14T08:13:41Z</cp:lastPrinted>
  <dcterms:created xsi:type="dcterms:W3CDTF">2014-05-14T07:56:16Z</dcterms:created>
  <dcterms:modified xsi:type="dcterms:W3CDTF">2014-05-14T08:15:21Z</dcterms:modified>
</cp:coreProperties>
</file>